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21" documentId="13_ncr:1_{1715A548-AA81-47E4-A5A9-9A84D61320C6}" xr6:coauthVersionLast="47" xr6:coauthVersionMax="47" xr10:uidLastSave="{A45431D5-7D0D-48EB-8E0C-922498DB0D15}"/>
  <bookViews>
    <workbookView xWindow="-108" yWindow="-108" windowWidth="23256" windowHeight="13896" tabRatio="919"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 sheetId="72" r:id="rId7"/>
    <sheet name="26. Rem 3" sheetId="50" r:id="rId8"/>
    <sheet name="27. REM 4" sheetId="63" r:id="rId9"/>
  </sheets>
  <externalReferences>
    <externalReference r:id="rId10"/>
    <externalReference r:id="rId11"/>
    <externalReference r:id="rId12"/>
  </externalReferences>
  <definedNames>
    <definedName name="_cur1">'[1]Appl (2)'!$F$2:$F$7200</definedName>
    <definedName name="_cur2">'[1]Appl (2)'!$H$2:$H$7200</definedName>
    <definedName name="_sum1">'[1]Appl (2)'!$E$2:$E$7200</definedName>
    <definedName name="_sum2">'[1]Appl (2)'!$G$2:$G$7200</definedName>
    <definedName name="ACC_BALACC" localSheetId="6">#REF!</definedName>
    <definedName name="ACC_BALACC">#REF!</definedName>
    <definedName name="ACC_CRS" localSheetId="6">#REF!</definedName>
    <definedName name="ACC_CRS">#REF!</definedName>
    <definedName name="ACC_DBS" localSheetId="6">#REF!</definedName>
    <definedName name="ACC_DBS">#REF!</definedName>
    <definedName name="ACC_ISO" localSheetId="6">#REF!</definedName>
    <definedName name="ACC_ISO">#REF!</definedName>
    <definedName name="ACC_SALDO" localSheetId="6">#REF!</definedName>
    <definedName name="ACC_SALDO">#REF!</definedName>
    <definedName name="BS_BALACC" localSheetId="6">#REF!</definedName>
    <definedName name="BS_BALACC">#REF!</definedName>
    <definedName name="BS_BALANCE" localSheetId="6">#REF!</definedName>
    <definedName name="BS_BALANCE">#REF!</definedName>
    <definedName name="BS_CR" localSheetId="6">#REF!</definedName>
    <definedName name="BS_CR">#REF!</definedName>
    <definedName name="BS_CR_EQU" localSheetId="6">#REF!</definedName>
    <definedName name="BS_CR_EQU">#REF!</definedName>
    <definedName name="BS_DB" localSheetId="6">#REF!</definedName>
    <definedName name="BS_DB">#REF!</definedName>
    <definedName name="BS_DB_EQU" localSheetId="6">#REF!</definedName>
    <definedName name="BS_DB_EQU">#REF!</definedName>
    <definedName name="BS_DT" localSheetId="6">#REF!</definedName>
    <definedName name="BS_DT">#REF!</definedName>
    <definedName name="BS_ISO" localSheetId="6">#REF!</definedName>
    <definedName name="BS_ISO">#REF!</definedName>
    <definedName name="CurrentDate" localSheetId="6">#REF!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0" l="1"/>
  <c r="D10" i="40"/>
  <c r="C10" i="40"/>
  <c r="C41" i="67"/>
  <c r="D21" i="67"/>
  <c r="C21" i="67"/>
  <c r="E17" i="63" l="1"/>
  <c r="E16" i="63"/>
  <c r="E15" i="63"/>
  <c r="E14" i="63"/>
  <c r="E13" i="63"/>
  <c r="E12" i="63"/>
  <c r="E11" i="63"/>
  <c r="E10" i="63" s="1"/>
  <c r="L10" i="63"/>
  <c r="K10" i="63"/>
  <c r="J10" i="63"/>
  <c r="I10" i="63"/>
  <c r="H10" i="63"/>
  <c r="G10" i="63"/>
  <c r="F10" i="63"/>
  <c r="D10" i="63"/>
  <c r="C10" i="63"/>
  <c r="D7" i="50"/>
  <c r="E15" i="72"/>
  <c r="D15" i="72"/>
  <c r="C15" i="72"/>
  <c r="E9" i="72"/>
  <c r="D9" i="72"/>
  <c r="C9" i="72"/>
  <c r="F15" i="48"/>
  <c r="E15" i="48"/>
  <c r="D15" i="48"/>
  <c r="F8" i="48"/>
  <c r="F7" i="48"/>
  <c r="F22" i="48" s="1"/>
  <c r="E7" i="48"/>
  <c r="E22" i="48" s="1"/>
  <c r="D7" i="48"/>
  <c r="D22" i="48" s="1"/>
  <c r="B2" i="63" l="1"/>
  <c r="B1" i="63"/>
  <c r="B2" i="50"/>
  <c r="B1" i="50"/>
  <c r="B2" i="72"/>
  <c r="B1" i="72"/>
  <c r="B2" i="48"/>
  <c r="B1" i="48"/>
  <c r="B2" i="40"/>
  <c r="B1" i="40"/>
  <c r="B2" i="39"/>
  <c r="B1" i="39"/>
  <c r="B2" i="68"/>
  <c r="B1" i="68"/>
  <c r="F10" i="40" l="1"/>
  <c r="G10" i="40" s="1"/>
  <c r="G17" i="50" l="1"/>
  <c r="F17" i="50"/>
  <c r="E17" i="50"/>
  <c r="D17" i="50"/>
  <c r="C17" i="50"/>
  <c r="G12" i="50"/>
  <c r="G22" i="50" s="1"/>
  <c r="F12" i="50"/>
  <c r="F22" i="50" s="1"/>
  <c r="E12" i="50"/>
  <c r="D12" i="50"/>
  <c r="C12" i="50"/>
  <c r="C22" i="50" s="1"/>
  <c r="G7" i="50"/>
  <c r="F7" i="50"/>
  <c r="E7" i="50"/>
  <c r="C7" i="50"/>
  <c r="E42" i="67"/>
  <c r="D42" i="67"/>
  <c r="C42" i="67"/>
  <c r="E34" i="67"/>
  <c r="D34" i="67"/>
  <c r="C34" i="67"/>
  <c r="E21" i="67"/>
  <c r="D22" i="50" l="1"/>
  <c r="E22" i="50"/>
</calcChain>
</file>

<file path=xl/sharedStrings.xml><?xml version="1.0" encoding="utf-8"?>
<sst xmlns="http://schemas.openxmlformats.org/spreadsheetml/2006/main" count="253" uniqueCount="149">
  <si>
    <t>a</t>
  </si>
  <si>
    <t>b</t>
  </si>
  <si>
    <t>c</t>
  </si>
  <si>
    <t>d</t>
  </si>
  <si>
    <t>e</t>
  </si>
  <si>
    <t>f</t>
  </si>
  <si>
    <t xml:space="preserve">                                                                </t>
  </si>
  <si>
    <t>x</t>
  </si>
  <si>
    <t>.....</t>
  </si>
  <si>
    <t>g</t>
  </si>
  <si>
    <t>h</t>
  </si>
  <si>
    <t>j</t>
  </si>
  <si>
    <t>k</t>
  </si>
  <si>
    <t>l</t>
  </si>
  <si>
    <t>m</t>
  </si>
  <si>
    <t>Table N</t>
  </si>
  <si>
    <t>Consolidation by entities</t>
  </si>
  <si>
    <t>Content</t>
  </si>
  <si>
    <t>Information about historical operational losses</t>
  </si>
  <si>
    <t>Differences between accounting and regulatory scopes of consolidation</t>
  </si>
  <si>
    <t>Operational risks - basic indicator approach</t>
  </si>
  <si>
    <t xml:space="preserve"> Remuneration awarded during the reporting period</t>
  </si>
  <si>
    <t>Special payments</t>
  </si>
  <si>
    <t>Shares owned by senior management</t>
  </si>
  <si>
    <t>Date:</t>
  </si>
  <si>
    <t>Table 21</t>
  </si>
  <si>
    <t>Name of Entity</t>
  </si>
  <si>
    <t>Method of Accounting consolidation</t>
  </si>
  <si>
    <t>Full Consolidation</t>
  </si>
  <si>
    <t>Proportional Consolidation</t>
  </si>
  <si>
    <t>Method of regulatory consolidation</t>
  </si>
  <si>
    <t>Description</t>
  </si>
  <si>
    <t>Neither consolidated nor deducted</t>
  </si>
  <si>
    <t>Deducted</t>
  </si>
  <si>
    <t>Table 23</t>
  </si>
  <si>
    <t>Net interest income</t>
  </si>
  <si>
    <t>Total Non-Interest Income</t>
  </si>
  <si>
    <t>Total income (1+2-3)</t>
  </si>
  <si>
    <t>Table 25</t>
  </si>
  <si>
    <t>Guaranteed bonuses</t>
  </si>
  <si>
    <t>Sign-on awards</t>
  </si>
  <si>
    <t>Severance payments</t>
  </si>
  <si>
    <t>Senior management</t>
  </si>
  <si>
    <t>Other material risk takers</t>
  </si>
  <si>
    <t>Number of employees</t>
  </si>
  <si>
    <t>Of which cash-based</t>
  </si>
  <si>
    <t>Of which shares</t>
  </si>
  <si>
    <t>Of which share-linked instruments</t>
  </si>
  <si>
    <t>Table 27</t>
  </si>
  <si>
    <t>Total amount:</t>
  </si>
  <si>
    <t>Total (a+b)</t>
  </si>
  <si>
    <t>Changes during the reporting period</t>
  </si>
  <si>
    <t>Awarded during the period</t>
  </si>
  <si>
    <t>Vesting</t>
  </si>
  <si>
    <t>Reduction during the period</t>
  </si>
  <si>
    <t>Other Changes</t>
  </si>
  <si>
    <t>Sell</t>
  </si>
  <si>
    <t>Amount of shares at the end of the reporting period</t>
  </si>
  <si>
    <t>Total(k+l)</t>
  </si>
  <si>
    <t>Assets (as reported in published IFRS financial statements)</t>
  </si>
  <si>
    <t>Carrying Values as reported in published IFRS financial statements</t>
  </si>
  <si>
    <t>Carrying Values per IFRS under scope of regulatory consolidation (stand-alone)</t>
  </si>
  <si>
    <t>Notes</t>
  </si>
  <si>
    <t>Cash</t>
  </si>
  <si>
    <t>Total assets</t>
  </si>
  <si>
    <t xml:space="preserve">Liabilities (as reported in published IFRS financial statements)  </t>
  </si>
  <si>
    <t>Total liabilities</t>
  </si>
  <si>
    <t>Equity (as reported in published IFRS financial statements)</t>
  </si>
  <si>
    <t>Total equity</t>
  </si>
  <si>
    <t>Table 22</t>
  </si>
  <si>
    <t>Total amount of losses</t>
  </si>
  <si>
    <t>Total amount of losses, exceeding GEL 10,000</t>
  </si>
  <si>
    <t>Number of events with losses exceeding GEL 10,000</t>
  </si>
  <si>
    <t>Total amount of 5 biggest losses</t>
  </si>
  <si>
    <t>Table 24</t>
  </si>
  <si>
    <t>Supervisory Board</t>
  </si>
  <si>
    <t>Fixed remuneration</t>
  </si>
  <si>
    <t>Total fixed remuneration (3+5+7)</t>
  </si>
  <si>
    <t>Of which: deferred</t>
  </si>
  <si>
    <t>Of which: shares or other share-linked instruments</t>
  </si>
  <si>
    <t>Of which deferred</t>
  </si>
  <si>
    <t>Of which other forms</t>
  </si>
  <si>
    <t>Variable remuneration</t>
  </si>
  <si>
    <t>Total variable remuneration (11+13+15)</t>
  </si>
  <si>
    <t>Of which shares or other share-linked instruments</t>
  </si>
  <si>
    <t>Total remuneration</t>
  </si>
  <si>
    <t>Table 26</t>
  </si>
  <si>
    <t>Total amount of outstanding deferred remuneration</t>
  </si>
  <si>
    <t>Total amount of reduction during the year due to ex post explicit adjustments</t>
  </si>
  <si>
    <t>Total amount of deferred remuneration paid out in the financial year</t>
  </si>
  <si>
    <t>Shares</t>
  </si>
  <si>
    <t>Share-linked instruments</t>
  </si>
  <si>
    <t>Other</t>
  </si>
  <si>
    <t>Total</t>
  </si>
  <si>
    <t>Information about deferred and retained remuneration</t>
  </si>
  <si>
    <t>Average of sums of net interest and net non-interest income  during last three years</t>
  </si>
  <si>
    <t>Risk Weighted asset (RWA)</t>
  </si>
  <si>
    <t>Of which other instruments</t>
  </si>
  <si>
    <t>I</t>
  </si>
  <si>
    <t>Amount of shares at the beginning of the reporting period</t>
  </si>
  <si>
    <t>Total amount of reduction during the year due to ex post implicit adjustments</t>
  </si>
  <si>
    <t>less: income (loss) from selling property</t>
  </si>
  <si>
    <t>Board of Directors</t>
  </si>
  <si>
    <t>Unvested</t>
  </si>
  <si>
    <t>Vested</t>
  </si>
  <si>
    <t>Of which: Unvested</t>
  </si>
  <si>
    <t>Of which: Vested</t>
  </si>
  <si>
    <t>Unvested (a+d-f-g)</t>
  </si>
  <si>
    <t xml:space="preserve">Vested (b+e+f-h+i-j) </t>
  </si>
  <si>
    <t>Table  20</t>
  </si>
  <si>
    <t>Purchase</t>
  </si>
  <si>
    <t>Total amount</t>
  </si>
  <si>
    <t>Microbank:</t>
  </si>
  <si>
    <t>Microbanks shall disclose information required by this Annex in annual Pillar 3 reports according to the decree N110/04 of the Governor of the National Bank of Georgia on “Disclosure requirements for microbanks within Pillar 3” .</t>
  </si>
  <si>
    <t>Of  which Total amount of outstanding deferred remuneration exposed to ex post explicit and/or implicit adjustment</t>
  </si>
  <si>
    <t>Cash and cash equivalents</t>
  </si>
  <si>
    <t>Amounts due from credit institutions</t>
  </si>
  <si>
    <t>Assets Held for Sale</t>
  </si>
  <si>
    <t>Loans to Customers</t>
  </si>
  <si>
    <t>Net Investments in Leases</t>
  </si>
  <si>
    <t>Current income tax asset</t>
  </si>
  <si>
    <t>Right-of-use asset</t>
  </si>
  <si>
    <t>Property and equipment</t>
  </si>
  <si>
    <t>Intangible assets</t>
  </si>
  <si>
    <t>Deferred tax assets</t>
  </si>
  <si>
    <t>Investment in a subsidiary</t>
  </si>
  <si>
    <t xml:space="preserve">Financial liabilities at fair value through profit or loss </t>
  </si>
  <si>
    <t>Customer Accounts</t>
  </si>
  <si>
    <t>Dividend payable</t>
  </si>
  <si>
    <t>Lease liability</t>
  </si>
  <si>
    <t>Promissory notes</t>
  </si>
  <si>
    <t>Borrowed funds</t>
  </si>
  <si>
    <t>Subordinated debt</t>
  </si>
  <si>
    <t>Other liabilities</t>
  </si>
  <si>
    <t>-</t>
  </si>
  <si>
    <t>Share capital</t>
  </si>
  <si>
    <t xml:space="preserve">Share premium </t>
  </si>
  <si>
    <t>Retained earnings</t>
  </si>
  <si>
    <t xml:space="preserve">Other assets </t>
  </si>
  <si>
    <t>In financial statements prepared in accordance with IFRS, cash and cash equivalents includes cash together with net balances held with the National Bank of Georgia and commercial banks. In supervisory reporting, however,  comprises only cash on hand in cash desks and ATMs.</t>
  </si>
  <si>
    <t>In supervisory reporting, loans issued to customers are presented under the line item “loans and receivables,” which also includes net investment in leases, including VAT. Under IFRS reporting, these amounts are included within other assets</t>
  </si>
  <si>
    <t>In supervisory reporting, assets held for sale are not presented separately and are included within other assets</t>
  </si>
  <si>
    <t>In supervisory reporting, right-of-use assets are not presented separately and are included within property and equipment</t>
  </si>
  <si>
    <t>Crystal Consulting LLC</t>
  </si>
  <si>
    <t>22 Nikea Street, Kutaisi, Georgia; Business consulting services; Assets - GEL 21 477; 
Share Capital - GEL 60 9791;</t>
  </si>
  <si>
    <t>Crystal</t>
  </si>
  <si>
    <t>Davit Bendeliani</t>
  </si>
  <si>
    <t>Kakha Gabeskiria</t>
  </si>
  <si>
    <t>Archil Bakuradze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</si>
</sst>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95">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1"/>
      <color theme="1"/>
      <name val="Sylfaen"/>
      <family val="1"/>
    </font>
    <font>
      <u/>
      <sz val="10"/>
      <color indexed="12"/>
      <name val="Calibri"/>
      <family val="2"/>
      <scheme val="minor"/>
    </font>
    <font>
      <sz val="10"/>
      <name val="Calibri"/>
      <family val="2"/>
      <scheme val="minor"/>
    </font>
    <font>
      <b/>
      <sz val="12"/>
      <name val="Calibri"/>
      <family val="2"/>
      <scheme val="minor"/>
    </font>
    <font>
      <sz val="10"/>
      <color theme="1"/>
      <name val="Arial"/>
      <family val="2"/>
    </font>
    <font>
      <b/>
      <sz val="10"/>
      <color theme="1"/>
      <name val="Arial"/>
      <family val="2"/>
    </font>
    <font>
      <b/>
      <i/>
      <u/>
      <sz val="10"/>
      <color theme="1"/>
      <name val="Arial"/>
      <family val="2"/>
    </font>
    <font>
      <sz val="10"/>
      <color theme="1"/>
      <name val="Sylfaen"/>
      <family val="1"/>
    </font>
    <font>
      <sz val="9"/>
      <color theme="1"/>
      <name val="Sylfaen"/>
      <family val="1"/>
    </font>
    <font>
      <sz val="9"/>
      <color theme="1"/>
      <name val="Calibri"/>
      <family val="2"/>
      <scheme val="minor"/>
    </font>
  </fonts>
  <fills count="75">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9" fillId="0" borderId="0"/>
    <xf numFmtId="167" fontId="10" fillId="36" borderId="0"/>
    <xf numFmtId="168" fontId="10" fillId="36" borderId="0"/>
    <xf numFmtId="167" fontId="10" fillId="36" borderId="0"/>
    <xf numFmtId="0" fontId="11" fillId="37"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167" fontId="12" fillId="37" borderId="0" applyNumberFormat="0" applyBorder="0" applyAlignment="0" applyProtection="0"/>
    <xf numFmtId="168" fontId="12" fillId="37" borderId="0" applyNumberFormat="0" applyBorder="0" applyAlignment="0" applyProtection="0"/>
    <xf numFmtId="167"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167" fontId="12" fillId="38" borderId="0" applyNumberFormat="0" applyBorder="0" applyAlignment="0" applyProtection="0"/>
    <xf numFmtId="168" fontId="12" fillId="38" borderId="0" applyNumberFormat="0" applyBorder="0" applyAlignment="0" applyProtection="0"/>
    <xf numFmtId="167"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167" fontId="12" fillId="39" borderId="0" applyNumberFormat="0" applyBorder="0" applyAlignment="0" applyProtection="0"/>
    <xf numFmtId="168" fontId="12" fillId="39" borderId="0" applyNumberFormat="0" applyBorder="0" applyAlignment="0" applyProtection="0"/>
    <xf numFmtId="167"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167" fontId="12" fillId="41" borderId="0" applyNumberFormat="0" applyBorder="0" applyAlignment="0" applyProtection="0"/>
    <xf numFmtId="168" fontId="12" fillId="41" borderId="0" applyNumberFormat="0" applyBorder="0" applyAlignment="0" applyProtection="0"/>
    <xf numFmtId="167"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167" fontId="12" fillId="42" borderId="0" applyNumberFormat="0" applyBorder="0" applyAlignment="0" applyProtection="0"/>
    <xf numFmtId="168" fontId="12" fillId="42" borderId="0" applyNumberFormat="0" applyBorder="0" applyAlignment="0" applyProtection="0"/>
    <xf numFmtId="167"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167" fontId="12" fillId="44" borderId="0" applyNumberFormat="0" applyBorder="0" applyAlignment="0" applyProtection="0"/>
    <xf numFmtId="168" fontId="12" fillId="44" borderId="0" applyNumberFormat="0" applyBorder="0" applyAlignment="0" applyProtection="0"/>
    <xf numFmtId="167"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167" fontId="12" fillId="45" borderId="0" applyNumberFormat="0" applyBorder="0" applyAlignment="0" applyProtection="0"/>
    <xf numFmtId="168" fontId="12" fillId="45" borderId="0" applyNumberFormat="0" applyBorder="0" applyAlignment="0" applyProtection="0"/>
    <xf numFmtId="167"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167" fontId="12" fillId="40" borderId="0" applyNumberFormat="0" applyBorder="0" applyAlignment="0" applyProtection="0"/>
    <xf numFmtId="168" fontId="12" fillId="40" borderId="0" applyNumberFormat="0" applyBorder="0" applyAlignment="0" applyProtection="0"/>
    <xf numFmtId="167"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167" fontId="12" fillId="43" borderId="0" applyNumberFormat="0" applyBorder="0" applyAlignment="0" applyProtection="0"/>
    <xf numFmtId="168" fontId="12" fillId="43" borderId="0" applyNumberFormat="0" applyBorder="0" applyAlignment="0" applyProtection="0"/>
    <xf numFmtId="167"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167" fontId="12" fillId="46" borderId="0" applyNumberFormat="0" applyBorder="0" applyAlignment="0" applyProtection="0"/>
    <xf numFmtId="168" fontId="12" fillId="46" borderId="0" applyNumberFormat="0" applyBorder="0" applyAlignment="0" applyProtection="0"/>
    <xf numFmtId="167"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167" fontId="15" fillId="47" borderId="0" applyNumberFormat="0" applyBorder="0" applyAlignment="0" applyProtection="0"/>
    <xf numFmtId="168" fontId="15" fillId="47" borderId="0" applyNumberFormat="0" applyBorder="0" applyAlignment="0" applyProtection="0"/>
    <xf numFmtId="167"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167" fontId="15" fillId="50" borderId="0" applyNumberFormat="0" applyBorder="0" applyAlignment="0" applyProtection="0"/>
    <xf numFmtId="168" fontId="15" fillId="50" borderId="0" applyNumberFormat="0" applyBorder="0" applyAlignment="0" applyProtection="0"/>
    <xf numFmtId="167"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167" fontId="15" fillId="53" borderId="0" applyNumberFormat="0" applyBorder="0" applyAlignment="0" applyProtection="0"/>
    <xf numFmtId="168" fontId="15" fillId="53" borderId="0" applyNumberFormat="0" applyBorder="0" applyAlignment="0" applyProtection="0"/>
    <xf numFmtId="167"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167" fontId="15" fillId="57" borderId="0" applyNumberFormat="0" applyBorder="0" applyAlignment="0" applyProtection="0"/>
    <xf numFmtId="168" fontId="15" fillId="57" borderId="0" applyNumberFormat="0" applyBorder="0" applyAlignment="0" applyProtection="0"/>
    <xf numFmtId="167"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167" fontId="15" fillId="59" borderId="0" applyNumberFormat="0" applyBorder="0" applyAlignment="0" applyProtection="0"/>
    <xf numFmtId="168" fontId="15" fillId="59" borderId="0" applyNumberFormat="0" applyBorder="0" applyAlignment="0" applyProtection="0"/>
    <xf numFmtId="167"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167" fontId="15" fillId="48" borderId="0" applyNumberFormat="0" applyBorder="0" applyAlignment="0" applyProtection="0"/>
    <xf numFmtId="168" fontId="15" fillId="48" borderId="0" applyNumberFormat="0" applyBorder="0" applyAlignment="0" applyProtection="0"/>
    <xf numFmtId="167"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167" fontId="15" fillId="49" borderId="0" applyNumberFormat="0" applyBorder="0" applyAlignment="0" applyProtection="0"/>
    <xf numFmtId="168" fontId="15" fillId="49" borderId="0" applyNumberFormat="0" applyBorder="0" applyAlignment="0" applyProtection="0"/>
    <xf numFmtId="167"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167" fontId="15" fillId="62" borderId="0" applyNumberFormat="0" applyBorder="0" applyAlignment="0" applyProtection="0"/>
    <xf numFmtId="168" fontId="15" fillId="62" borderId="0" applyNumberFormat="0" applyBorder="0" applyAlignment="0" applyProtection="0"/>
    <xf numFmtId="167"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167" fontId="18" fillId="38" borderId="0" applyNumberFormat="0" applyBorder="0" applyAlignment="0" applyProtection="0"/>
    <xf numFmtId="168" fontId="18" fillId="38" borderId="0" applyNumberFormat="0" applyBorder="0" applyAlignment="0" applyProtection="0"/>
    <xf numFmtId="167" fontId="18" fillId="38" borderId="0" applyNumberFormat="0" applyBorder="0" applyAlignment="0" applyProtection="0"/>
    <xf numFmtId="0" fontId="16" fillId="38" borderId="0" applyNumberFormat="0" applyBorder="0" applyAlignment="0" applyProtection="0"/>
    <xf numFmtId="169" fontId="19"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0" fontId="21" fillId="0" borderId="0" applyFill="0" applyBorder="0" applyAlignment="0"/>
    <xf numFmtId="170" fontId="21"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69" fontId="20" fillId="0" borderId="0" applyFill="0" applyBorder="0" applyAlignment="0"/>
    <xf numFmtId="171" fontId="21"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8" fontId="24"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3" fillId="8" borderId="21"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0" fontId="22"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167" fontId="24" fillId="63" borderId="27" applyNumberFormat="0" applyAlignment="0" applyProtection="0"/>
    <xf numFmtId="168" fontId="24" fillId="63" borderId="27" applyNumberFormat="0" applyAlignment="0" applyProtection="0"/>
    <xf numFmtId="167" fontId="24" fillId="63" borderId="27" applyNumberFormat="0" applyAlignment="0" applyProtection="0"/>
    <xf numFmtId="0" fontId="22" fillId="63" borderId="27" applyNumberFormat="0" applyAlignment="0" applyProtection="0"/>
    <xf numFmtId="0" fontId="25"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0" fontId="26" fillId="9" borderId="24"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168" fontId="27" fillId="64" borderId="28" applyNumberFormat="0" applyAlignment="0" applyProtection="0"/>
    <xf numFmtId="167" fontId="27" fillId="64" borderId="28" applyNumberFormat="0" applyAlignment="0" applyProtection="0"/>
    <xf numFmtId="0" fontId="25" fillId="64" borderId="2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177"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171" fontId="21"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xf numFmtId="14" fontId="30" fillId="0" borderId="0" applyFill="0" applyBorder="0" applyAlignment="0"/>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29">
      <alignment vertical="center"/>
    </xf>
    <xf numFmtId="38" fontId="10" fillId="0" borderId="0" applyFont="0" applyFill="0" applyBorder="0" applyAlignment="0" applyProtection="0"/>
    <xf numFmtId="179" fontId="2"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167" fontId="34" fillId="0" borderId="0" applyNumberFormat="0" applyFill="0" applyBorder="0" applyAlignment="0" applyProtection="0"/>
    <xf numFmtId="168" fontId="34" fillId="0" borderId="0" applyNumberFormat="0" applyFill="0" applyBorder="0" applyAlignment="0" applyProtection="0"/>
    <xf numFmtId="167" fontId="34" fillId="0" borderId="0" applyNumberFormat="0" applyFill="0" applyBorder="0" applyAlignment="0" applyProtection="0"/>
    <xf numFmtId="0" fontId="32" fillId="0" borderId="0" applyNumberFormat="0" applyFill="0" applyBorder="0" applyAlignment="0" applyProtection="0"/>
    <xf numFmtId="167" fontId="2" fillId="0" borderId="0"/>
    <xf numFmtId="0" fontId="2" fillId="0" borderId="0"/>
    <xf numFmtId="167" fontId="2" fillId="0" borderId="0"/>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20" fillId="0" borderId="2"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167" fontId="37" fillId="39" borderId="0" applyNumberFormat="0" applyBorder="0" applyAlignment="0" applyProtection="0"/>
    <xf numFmtId="168" fontId="37" fillId="39" borderId="0" applyNumberFormat="0" applyBorder="0" applyAlignment="0" applyProtection="0"/>
    <xf numFmtId="167" fontId="37" fillId="39" borderId="0" applyNumberFormat="0" applyBorder="0" applyAlignment="0" applyProtection="0"/>
    <xf numFmtId="0" fontId="35" fillId="39" borderId="0" applyNumberFormat="0" applyBorder="0" applyAlignment="0" applyProtection="0"/>
    <xf numFmtId="0" fontId="2" fillId="68" borderId="2" applyNumberFormat="0" applyFont="0" applyBorder="0" applyProtection="0">
      <alignment horizontal="center" vertical="center"/>
    </xf>
    <xf numFmtId="0" fontId="38" fillId="0" borderId="20" applyNumberFormat="0" applyAlignment="0" applyProtection="0">
      <alignment horizontal="left" vertical="center"/>
    </xf>
    <xf numFmtId="0" fontId="38" fillId="0" borderId="20" applyNumberFormat="0" applyAlignment="0" applyProtection="0">
      <alignment horizontal="left" vertical="center"/>
    </xf>
    <xf numFmtId="167" fontId="38" fillId="0" borderId="20" applyNumberFormat="0" applyAlignment="0" applyProtection="0">
      <alignment horizontal="left" vertical="center"/>
    </xf>
    <xf numFmtId="0" fontId="38" fillId="0" borderId="7">
      <alignment horizontal="left" vertical="center"/>
    </xf>
    <xf numFmtId="0" fontId="38" fillId="0" borderId="7">
      <alignment horizontal="left" vertical="center"/>
    </xf>
    <xf numFmtId="167" fontId="38" fillId="0" borderId="7">
      <alignment horizontal="left" vertical="center"/>
    </xf>
    <xf numFmtId="0" fontId="39" fillId="0" borderId="30" applyNumberFormat="0" applyFill="0" applyAlignment="0" applyProtection="0"/>
    <xf numFmtId="168" fontId="39" fillId="0" borderId="30" applyNumberFormat="0" applyFill="0" applyAlignment="0" applyProtection="0"/>
    <xf numFmtId="0"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167" fontId="39" fillId="0" borderId="30" applyNumberFormat="0" applyFill="0" applyAlignment="0" applyProtection="0"/>
    <xf numFmtId="168" fontId="39" fillId="0" borderId="30" applyNumberFormat="0" applyFill="0" applyAlignment="0" applyProtection="0"/>
    <xf numFmtId="167" fontId="39" fillId="0" borderId="30" applyNumberFormat="0" applyFill="0" applyAlignment="0" applyProtection="0"/>
    <xf numFmtId="0" fontId="39" fillId="0" borderId="30" applyNumberFormat="0" applyFill="0" applyAlignment="0" applyProtection="0"/>
    <xf numFmtId="0" fontId="40" fillId="0" borderId="31" applyNumberFormat="0" applyFill="0" applyAlignment="0" applyProtection="0"/>
    <xf numFmtId="168" fontId="40" fillId="0" borderId="31" applyNumberFormat="0" applyFill="0" applyAlignment="0" applyProtection="0"/>
    <xf numFmtId="0"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167" fontId="40" fillId="0" borderId="31" applyNumberFormat="0" applyFill="0" applyAlignment="0" applyProtection="0"/>
    <xf numFmtId="168" fontId="40" fillId="0" borderId="31" applyNumberFormat="0" applyFill="0" applyAlignment="0" applyProtection="0"/>
    <xf numFmtId="167" fontId="40" fillId="0" borderId="31" applyNumberFormat="0" applyFill="0" applyAlignment="0" applyProtection="0"/>
    <xf numFmtId="0" fontId="40" fillId="0" borderId="31" applyNumberFormat="0" applyFill="0" applyAlignment="0" applyProtection="0"/>
    <xf numFmtId="0" fontId="41" fillId="0" borderId="32" applyNumberFormat="0" applyFill="0" applyAlignment="0" applyProtection="0"/>
    <xf numFmtId="168"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167" fontId="41" fillId="0" borderId="32" applyNumberFormat="0" applyFill="0" applyAlignment="0" applyProtection="0"/>
    <xf numFmtId="168" fontId="41" fillId="0" borderId="32" applyNumberFormat="0" applyFill="0" applyAlignment="0" applyProtection="0"/>
    <xf numFmtId="167" fontId="41" fillId="0" borderId="32" applyNumberFormat="0" applyFill="0" applyAlignment="0" applyProtection="0"/>
    <xf numFmtId="0" fontId="41" fillId="0" borderId="32" applyNumberFormat="0" applyFill="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167" fontId="41" fillId="0" borderId="0" applyNumberFormat="0" applyFill="0" applyBorder="0" applyAlignment="0" applyProtection="0"/>
    <xf numFmtId="168" fontId="41" fillId="0" borderId="0" applyNumberFormat="0" applyFill="0" applyBorder="0" applyAlignment="0" applyProtection="0"/>
    <xf numFmtId="167" fontId="41" fillId="0" borderId="0" applyNumberFormat="0" applyFill="0" applyBorder="0" applyAlignment="0" applyProtection="0"/>
    <xf numFmtId="0" fontId="41" fillId="0" borderId="0" applyNumberFormat="0" applyFill="0" applyBorder="0" applyAlignment="0" applyProtection="0"/>
    <xf numFmtId="37" fontId="42" fillId="0" borderId="0"/>
    <xf numFmtId="167" fontId="43" fillId="0" borderId="0"/>
    <xf numFmtId="0" fontId="43" fillId="0" borderId="0"/>
    <xf numFmtId="167" fontId="43" fillId="0" borderId="0"/>
    <xf numFmtId="167" fontId="38" fillId="0" borderId="0"/>
    <xf numFmtId="0" fontId="38" fillId="0" borderId="0"/>
    <xf numFmtId="167" fontId="38" fillId="0" borderId="0"/>
    <xf numFmtId="167" fontId="44" fillId="0" borderId="0"/>
    <xf numFmtId="0" fontId="44" fillId="0" borderId="0"/>
    <xf numFmtId="167" fontId="44" fillId="0" borderId="0"/>
    <xf numFmtId="167" fontId="45" fillId="0" borderId="0"/>
    <xf numFmtId="0" fontId="45" fillId="0" borderId="0"/>
    <xf numFmtId="167" fontId="45" fillId="0" borderId="0"/>
    <xf numFmtId="167" fontId="46" fillId="0" borderId="0"/>
    <xf numFmtId="0" fontId="46" fillId="0" borderId="0"/>
    <xf numFmtId="167" fontId="46" fillId="0" borderId="0"/>
    <xf numFmtId="167" fontId="47" fillId="0" borderId="0"/>
    <xf numFmtId="0" fontId="47" fillId="0" borderId="0"/>
    <xf numFmtId="167" fontId="47" fillId="0" borderId="0"/>
    <xf numFmtId="0" fontId="46"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7" fontId="48" fillId="0" borderId="0" applyNumberFormat="0" applyFill="0" applyBorder="0" applyAlignment="0" applyProtection="0">
      <alignment vertical="top"/>
      <protection locked="0"/>
    </xf>
    <xf numFmtId="167" fontId="49" fillId="0" borderId="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8" fontId="52"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1" fillId="7" borderId="21"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0" fontId="50"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167" fontId="52" fillId="42" borderId="27" applyNumberFormat="0" applyAlignment="0" applyProtection="0"/>
    <xf numFmtId="168" fontId="52" fillId="42" borderId="27" applyNumberFormat="0" applyAlignment="0" applyProtection="0"/>
    <xf numFmtId="167" fontId="52" fillId="42" borderId="27" applyNumberFormat="0" applyAlignment="0" applyProtection="0"/>
    <xf numFmtId="0" fontId="50" fillId="42" borderId="27" applyNumberFormat="0" applyAlignment="0" applyProtection="0"/>
    <xf numFmtId="3" fontId="2" fillId="71" borderId="2" applyFont="0">
      <alignment horizontal="right" vertical="center"/>
      <protection locked="0"/>
    </xf>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0" fontId="53" fillId="0" borderId="3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0" fontId="53" fillId="0" borderId="3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0" fontId="54" fillId="0" borderId="2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167" fontId="55" fillId="0" borderId="33" applyNumberFormat="0" applyFill="0" applyAlignment="0" applyProtection="0"/>
    <xf numFmtId="168" fontId="55" fillId="0" borderId="33" applyNumberFormat="0" applyFill="0" applyAlignment="0" applyProtection="0"/>
    <xf numFmtId="167" fontId="55" fillId="0" borderId="33" applyNumberFormat="0" applyFill="0" applyAlignment="0" applyProtection="0"/>
    <xf numFmtId="0" fontId="53" fillId="0" borderId="33"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167" fontId="58" fillId="72" borderId="0" applyNumberFormat="0" applyBorder="0" applyAlignment="0" applyProtection="0"/>
    <xf numFmtId="168" fontId="58" fillId="72" borderId="0" applyNumberFormat="0" applyBorder="0" applyAlignment="0" applyProtection="0"/>
    <xf numFmtId="167" fontId="58" fillId="72" borderId="0" applyNumberFormat="0" applyBorder="0" applyAlignment="0" applyProtection="0"/>
    <xf numFmtId="0" fontId="56" fillId="72" borderId="0" applyNumberFormat="0" applyBorder="0" applyAlignment="0" applyProtection="0"/>
    <xf numFmtId="1" fontId="59" fillId="0" borderId="0" applyProtection="0"/>
    <xf numFmtId="167" fontId="10" fillId="0" borderId="34"/>
    <xf numFmtId="168" fontId="10" fillId="0" borderId="34"/>
    <xf numFmtId="167" fontId="10" fillId="0" borderId="3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0" fillId="0" borderId="0"/>
    <xf numFmtId="180" fontId="2"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1" fillId="0" borderId="0"/>
    <xf numFmtId="0" fontId="61" fillId="0" borderId="0"/>
    <xf numFmtId="0" fontId="60" fillId="0" borderId="0"/>
    <xf numFmtId="178" fontId="12" fillId="0" borderId="0"/>
    <xf numFmtId="178" fontId="2" fillId="0" borderId="0"/>
    <xf numFmtId="178" fontId="2" fillId="0" borderId="0"/>
    <xf numFmtId="0" fontId="2" fillId="0" borderId="0"/>
    <xf numFmtId="0" fontId="2"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0"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9"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2" fillId="0" borderId="0"/>
    <xf numFmtId="0" fontId="12" fillId="0" borderId="0"/>
    <xf numFmtId="167" fontId="12" fillId="0" borderId="0"/>
    <xf numFmtId="0" fontId="1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67" fontId="12" fillId="0" borderId="0"/>
    <xf numFmtId="0" fontId="12" fillId="0" borderId="0"/>
    <xf numFmtId="0" fontId="12" fillId="0" borderId="0"/>
    <xf numFmtId="0" fontId="2"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1" fillId="0" borderId="0"/>
    <xf numFmtId="178" fontId="12" fillId="0" borderId="0"/>
    <xf numFmtId="178" fontId="1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2" fillId="0" borderId="0"/>
    <xf numFmtId="178" fontId="12" fillId="0" borderId="0"/>
    <xf numFmtId="178" fontId="12" fillId="0" borderId="0"/>
    <xf numFmtId="178" fontId="12" fillId="0" borderId="0"/>
    <xf numFmtId="178"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xf numFmtId="178" fontId="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9" fillId="0" borderId="0"/>
    <xf numFmtId="0" fontId="12" fillId="0" borderId="0"/>
    <xf numFmtId="0" fontId="2" fillId="0" borderId="0"/>
    <xf numFmtId="0" fontId="11" fillId="0" borderId="0"/>
    <xf numFmtId="167" fontId="9" fillId="0" borderId="0"/>
    <xf numFmtId="0" fontId="2" fillId="0" borderId="0"/>
    <xf numFmtId="0" fontId="1" fillId="0" borderId="0"/>
    <xf numFmtId="0" fontId="1" fillId="0" borderId="0"/>
    <xf numFmtId="17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2" fillId="0" borderId="0"/>
    <xf numFmtId="0" fontId="12" fillId="0" borderId="0"/>
    <xf numFmtId="167" fontId="9" fillId="0" borderId="0"/>
    <xf numFmtId="0" fontId="49" fillId="0" borderId="0"/>
    <xf numFmtId="0" fontId="2" fillId="0" borderId="0"/>
    <xf numFmtId="167" fontId="9" fillId="0" borderId="0"/>
    <xf numFmtId="0" fontId="1" fillId="0" borderId="0"/>
    <xf numFmtId="178"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8"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178" fontId="2" fillId="0" borderId="0"/>
    <xf numFmtId="0" fontId="2" fillId="0" borderId="0"/>
    <xf numFmtId="178" fontId="2" fillId="0" borderId="0"/>
    <xf numFmtId="0" fontId="2" fillId="0" borderId="0"/>
    <xf numFmtId="178" fontId="2" fillId="0" borderId="0"/>
    <xf numFmtId="0" fontId="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12" fillId="0" borderId="0"/>
    <xf numFmtId="167" fontId="9" fillId="0" borderId="0"/>
    <xf numFmtId="167" fontId="9" fillId="0" borderId="0"/>
    <xf numFmtId="0" fontId="1" fillId="0" borderId="0"/>
    <xf numFmtId="178" fontId="12" fillId="0" borderId="0"/>
    <xf numFmtId="178" fontId="12" fillId="0" borderId="0"/>
    <xf numFmtId="0" fontId="4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2" fillId="0" borderId="0"/>
    <xf numFmtId="178" fontId="1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178" fontId="1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78" fontId="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1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0"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0" fillId="0" borderId="0"/>
    <xf numFmtId="0" fontId="5"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178" fontId="5" fillId="0" borderId="0"/>
    <xf numFmtId="0" fontId="10" fillId="0" borderId="0"/>
    <xf numFmtId="178" fontId="10" fillId="0" borderId="0"/>
    <xf numFmtId="0" fontId="10" fillId="0" borderId="0"/>
    <xf numFmtId="0" fontId="2" fillId="0" borderId="0"/>
    <xf numFmtId="0" fontId="1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0" fillId="0" borderId="0"/>
    <xf numFmtId="178" fontId="5"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10"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0" fillId="0" borderId="0"/>
    <xf numFmtId="0" fontId="10" fillId="0" borderId="0"/>
    <xf numFmtId="167" fontId="10" fillId="0" borderId="0"/>
    <xf numFmtId="0" fontId="60" fillId="0" borderId="0"/>
    <xf numFmtId="167"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0" fillId="0" borderId="0"/>
    <xf numFmtId="0" fontId="5" fillId="0" borderId="0"/>
    <xf numFmtId="0" fontId="60" fillId="0" borderId="0"/>
    <xf numFmtId="167" fontId="5" fillId="0" borderId="0"/>
    <xf numFmtId="0" fontId="60" fillId="0" borderId="0"/>
    <xf numFmtId="167" fontId="5"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178" fontId="5"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178"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0"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0" fillId="0" borderId="0"/>
    <xf numFmtId="178" fontId="10" fillId="0" borderId="0"/>
    <xf numFmtId="178" fontId="10" fillId="0" borderId="0"/>
    <xf numFmtId="178"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28" fillId="0" borderId="0"/>
    <xf numFmtId="0" fontId="2" fillId="0" borderId="0"/>
    <xf numFmtId="0" fontId="60" fillId="0" borderId="0"/>
    <xf numFmtId="167" fontId="28"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0" fillId="0" borderId="0"/>
    <xf numFmtId="0" fontId="2" fillId="0" borderId="0"/>
    <xf numFmtId="0" fontId="60"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8" fontId="2" fillId="0" borderId="0"/>
    <xf numFmtId="0" fontId="60"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168"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167" fontId="2" fillId="0" borderId="0"/>
    <xf numFmtId="0" fontId="60"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7"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4" fillId="0" borderId="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167" fontId="2" fillId="0" borderId="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168"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0" borderId="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2" fillId="10" borderId="2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11"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167" fontId="2" fillId="0" borderId="0"/>
    <xf numFmtId="0" fontId="2" fillId="73" borderId="35" applyNumberFormat="0" applyFont="0" applyAlignment="0" applyProtection="0"/>
    <xf numFmtId="0" fontId="2" fillId="73" borderId="35" applyNumberFormat="0" applyFont="0" applyAlignment="0" applyProtection="0"/>
    <xf numFmtId="168" fontId="2" fillId="0" borderId="0"/>
    <xf numFmtId="167" fontId="2" fillId="0" borderId="0"/>
    <xf numFmtId="167" fontId="2" fillId="0" borderId="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0" fontId="2" fillId="73" borderId="35"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5"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6" fillId="0" borderId="0"/>
    <xf numFmtId="0" fontId="66" fillId="0" borderId="0"/>
    <xf numFmtId="167" fontId="66" fillId="0" borderId="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8" fontId="69"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8" fillId="8" borderId="22"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0" fontId="67"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167" fontId="69" fillId="63" borderId="36" applyNumberFormat="0" applyAlignment="0" applyProtection="0"/>
    <xf numFmtId="168" fontId="69" fillId="63" borderId="36" applyNumberFormat="0" applyAlignment="0" applyProtection="0"/>
    <xf numFmtId="167" fontId="69" fillId="63" borderId="36" applyNumberFormat="0" applyAlignment="0" applyProtection="0"/>
    <xf numFmtId="0" fontId="67" fillId="63" borderId="36" applyNumberFormat="0" applyAlignment="0" applyProtection="0"/>
    <xf numFmtId="0" fontId="9" fillId="0" borderId="0"/>
    <xf numFmtId="174" fontId="21" fillId="0" borderId="0" applyFont="0" applyFill="0" applyBorder="0" applyAlignment="0" applyProtection="0"/>
    <xf numFmtId="185"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1" fillId="0" borderId="0" applyFill="0" applyBorder="0" applyAlignment="0"/>
    <xf numFmtId="171" fontId="21" fillId="0" borderId="0" applyFill="0" applyBorder="0" applyAlignment="0"/>
    <xf numFmtId="170" fontId="21" fillId="0" borderId="0" applyFill="0" applyBorder="0" applyAlignment="0"/>
    <xf numFmtId="175" fontId="21" fillId="0" borderId="0" applyFill="0" applyBorder="0" applyAlignment="0"/>
    <xf numFmtId="171" fontId="21" fillId="0" borderId="0" applyFill="0" applyBorder="0" applyAlignment="0"/>
    <xf numFmtId="167" fontId="2" fillId="0" borderId="0"/>
    <xf numFmtId="0" fontId="2" fillId="0" borderId="0"/>
    <xf numFmtId="167" fontId="2" fillId="0" borderId="0"/>
    <xf numFmtId="186" fontId="49" fillId="0" borderId="2" applyNumberFormat="0">
      <alignment horizontal="center" vertical="top" wrapText="1"/>
    </xf>
    <xf numFmtId="0" fontId="71"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2" fillId="0" borderId="0"/>
    <xf numFmtId="0" fontId="9" fillId="0" borderId="0"/>
    <xf numFmtId="0" fontId="73" fillId="0" borderId="0"/>
    <xf numFmtId="0" fontId="73" fillId="0" borderId="0"/>
    <xf numFmtId="167" fontId="9" fillId="0" borderId="0"/>
    <xf numFmtId="167"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8" fontId="21" fillId="0" borderId="0" applyFill="0" applyBorder="0" applyAlignment="0"/>
    <xf numFmtId="189" fontId="21" fillId="0" borderId="0" applyFill="0" applyBorder="0" applyAlignment="0"/>
    <xf numFmtId="0" fontId="76" fillId="0" borderId="0">
      <alignment horizontal="center" vertical="top"/>
    </xf>
    <xf numFmtId="0"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167" fontId="77" fillId="0" borderId="0" applyNumberFormat="0" applyFill="0" applyBorder="0" applyAlignment="0" applyProtection="0"/>
    <xf numFmtId="168" fontId="77" fillId="0" borderId="0" applyNumberFormat="0" applyFill="0" applyBorder="0" applyAlignment="0" applyProtection="0"/>
    <xf numFmtId="167" fontId="77" fillId="0" borderId="0" applyNumberFormat="0" applyFill="0" applyBorder="0" applyAlignment="0" applyProtection="0"/>
    <xf numFmtId="0" fontId="77" fillId="0" borderId="0" applyNumberFormat="0" applyFill="0" applyBorder="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8" fontId="78"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4" fillId="0" borderId="26"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0" fontId="31"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167" fontId="78" fillId="0" borderId="37" applyNumberFormat="0" applyFill="0" applyAlignment="0" applyProtection="0"/>
    <xf numFmtId="168" fontId="78" fillId="0" borderId="37" applyNumberFormat="0" applyFill="0" applyAlignment="0" applyProtection="0"/>
    <xf numFmtId="167" fontId="78" fillId="0" borderId="37" applyNumberFormat="0" applyFill="0" applyAlignment="0" applyProtection="0"/>
    <xf numFmtId="0" fontId="31" fillId="0" borderId="37" applyNumberFormat="0" applyFill="0" applyAlignment="0" applyProtection="0"/>
    <xf numFmtId="0" fontId="9" fillId="0" borderId="38"/>
    <xf numFmtId="184" fontId="65"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0" fillId="0" borderId="0" applyFont="0" applyFill="0" applyBorder="0" applyAlignment="0" applyProtection="0"/>
    <xf numFmtId="191" fontId="2"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2" fillId="0" borderId="0"/>
    <xf numFmtId="43" fontId="1" fillId="0" borderId="0" applyFont="0" applyFill="0" applyBorder="0" applyAlignment="0" applyProtection="0"/>
  </cellStyleXfs>
  <cellXfs count="219">
    <xf numFmtId="0" fontId="0" fillId="0" borderId="0" xfId="0"/>
    <xf numFmtId="0" fontId="3" fillId="0" borderId="0" xfId="0" applyFont="1"/>
    <xf numFmtId="0" fontId="6" fillId="0" borderId="0" xfId="8" applyFont="1"/>
    <xf numFmtId="0" fontId="3" fillId="0" borderId="0" xfId="0" applyFont="1" applyAlignment="1">
      <alignment wrapText="1"/>
    </xf>
    <xf numFmtId="0" fontId="3" fillId="0" borderId="0" xfId="0" applyFont="1" applyAlignment="1">
      <alignment vertical="center" wrapText="1"/>
    </xf>
    <xf numFmtId="0" fontId="3" fillId="0" borderId="13" xfId="0" applyFont="1" applyBorder="1"/>
    <xf numFmtId="0" fontId="3" fillId="0" borderId="2" xfId="0" applyFont="1" applyBorder="1" applyAlignment="1">
      <alignment wrapText="1"/>
    </xf>
    <xf numFmtId="0" fontId="4" fillId="0" borderId="0" xfId="0" applyFont="1" applyAlignment="1">
      <alignment vertical="center"/>
    </xf>
    <xf numFmtId="0" fontId="3" fillId="0" borderId="0" xfId="0" applyFont="1" applyAlignment="1">
      <alignment horizontal="center" vertical="center" wrapText="1"/>
    </xf>
    <xf numFmtId="0" fontId="3" fillId="0" borderId="40" xfId="0" applyFont="1" applyBorder="1"/>
    <xf numFmtId="0" fontId="3" fillId="0" borderId="15" xfId="0" applyFont="1" applyBorder="1"/>
    <xf numFmtId="0" fontId="3" fillId="0" borderId="41" xfId="0" applyFont="1" applyBorder="1" applyAlignment="1">
      <alignment horizontal="center"/>
    </xf>
    <xf numFmtId="0" fontId="3" fillId="0" borderId="4" xfId="0" applyFont="1" applyBorder="1" applyAlignment="1">
      <alignment horizontal="left" vertical="center"/>
    </xf>
    <xf numFmtId="0" fontId="3" fillId="0" borderId="41" xfId="0" applyFont="1" applyBorder="1" applyAlignment="1">
      <alignment horizontal="center" wrapText="1"/>
    </xf>
    <xf numFmtId="0" fontId="3" fillId="0" borderId="41" xfId="0" applyFont="1" applyBorder="1" applyAlignment="1">
      <alignment horizontal="center" vertical="center" wrapText="1"/>
    </xf>
    <xf numFmtId="0" fontId="85" fillId="0" borderId="0" xfId="0" applyFont="1"/>
    <xf numFmtId="0" fontId="86" fillId="0" borderId="2" xfId="12" applyFont="1" applyFill="1" applyBorder="1" applyAlignment="1" applyProtection="1"/>
    <xf numFmtId="0" fontId="4" fillId="35" borderId="18" xfId="0" applyFont="1" applyFill="1" applyBorder="1"/>
    <xf numFmtId="0" fontId="4" fillId="35" borderId="16" xfId="0" applyFont="1" applyFill="1" applyBorder="1"/>
    <xf numFmtId="0" fontId="87" fillId="2" borderId="2" xfId="20955" applyFont="1" applyFill="1" applyBorder="1"/>
    <xf numFmtId="0" fontId="1" fillId="0" borderId="2" xfId="0" applyFont="1" applyBorder="1"/>
    <xf numFmtId="0" fontId="1" fillId="0" borderId="0" xfId="0" applyFont="1"/>
    <xf numFmtId="0" fontId="87" fillId="0" borderId="4" xfId="20955" applyFont="1" applyBorder="1"/>
    <xf numFmtId="0" fontId="3" fillId="0" borderId="10" xfId="0" applyFont="1" applyBorder="1"/>
    <xf numFmtId="192" fontId="4" fillId="35" borderId="16" xfId="0" applyNumberFormat="1" applyFont="1" applyFill="1" applyBorder="1" applyAlignment="1">
      <alignment horizontal="center" vertical="center"/>
    </xf>
    <xf numFmtId="0" fontId="3" fillId="0" borderId="13"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Protection="1">
      <protection locked="0"/>
    </xf>
    <xf numFmtId="0" fontId="3" fillId="0" borderId="8" xfId="0" applyFont="1" applyBorder="1" applyProtection="1">
      <protection locked="0"/>
    </xf>
    <xf numFmtId="0" fontId="88" fillId="0" borderId="2" xfId="20955" applyFont="1" applyBorder="1" applyAlignment="1">
      <alignment horizontal="center" vertical="center"/>
    </xf>
    <xf numFmtId="0" fontId="2" fillId="0" borderId="0" xfId="8"/>
    <xf numFmtId="0" fontId="89" fillId="0" borderId="0" xfId="0" applyFont="1"/>
    <xf numFmtId="0" fontId="89" fillId="0" borderId="0" xfId="0" applyFont="1" applyAlignment="1">
      <alignment wrapText="1"/>
    </xf>
    <xf numFmtId="0" fontId="2" fillId="0" borderId="4" xfId="20955" applyBorder="1"/>
    <xf numFmtId="0" fontId="89" fillId="0" borderId="41" xfId="0" applyFont="1" applyBorder="1" applyAlignment="1">
      <alignment horizontal="center"/>
    </xf>
    <xf numFmtId="192" fontId="89" fillId="0" borderId="2" xfId="0" applyNumberFormat="1" applyFont="1" applyBorder="1" applyProtection="1">
      <protection locked="0"/>
    </xf>
    <xf numFmtId="0" fontId="89" fillId="0" borderId="15" xfId="0" applyFont="1" applyBorder="1"/>
    <xf numFmtId="0" fontId="89" fillId="0" borderId="40" xfId="0" applyFont="1" applyBorder="1"/>
    <xf numFmtId="0" fontId="89" fillId="0" borderId="13" xfId="0" applyFont="1" applyBorder="1"/>
    <xf numFmtId="0" fontId="89" fillId="0" borderId="2" xfId="0" applyFont="1" applyBorder="1" applyAlignment="1">
      <alignment horizontal="center" vertical="center"/>
    </xf>
    <xf numFmtId="0" fontId="89" fillId="0" borderId="2" xfId="0" applyFont="1" applyBorder="1"/>
    <xf numFmtId="0" fontId="2" fillId="0" borderId="13" xfId="8" applyBorder="1"/>
    <xf numFmtId="0" fontId="89" fillId="0" borderId="2" xfId="0" applyFont="1" applyBorder="1" applyAlignment="1">
      <alignment horizontal="center"/>
    </xf>
    <xf numFmtId="0" fontId="89" fillId="0" borderId="14" xfId="0" applyFont="1" applyBorder="1"/>
    <xf numFmtId="0" fontId="2" fillId="0" borderId="15" xfId="8" applyBorder="1"/>
    <xf numFmtId="0" fontId="89" fillId="0" borderId="16" xfId="0" applyFont="1" applyBorder="1"/>
    <xf numFmtId="0" fontId="89" fillId="0" borderId="16" xfId="0" applyFont="1" applyBorder="1" applyAlignment="1">
      <alignment horizontal="center"/>
    </xf>
    <xf numFmtId="0" fontId="89" fillId="0" borderId="17" xfId="0" applyFont="1" applyBorder="1"/>
    <xf numFmtId="0" fontId="2" fillId="0" borderId="44" xfId="20955" applyBorder="1"/>
    <xf numFmtId="0" fontId="91" fillId="0" borderId="0" xfId="0" applyFont="1"/>
    <xf numFmtId="0" fontId="89" fillId="0" borderId="39" xfId="0" applyFont="1" applyBorder="1"/>
    <xf numFmtId="0" fontId="89" fillId="0" borderId="11" xfId="0" applyFont="1" applyBorder="1"/>
    <xf numFmtId="0" fontId="89" fillId="0" borderId="11" xfId="0" applyFont="1" applyBorder="1" applyAlignment="1">
      <alignment horizontal="center"/>
    </xf>
    <xf numFmtId="0" fontId="89" fillId="0" borderId="12" xfId="0" applyFont="1" applyBorder="1" applyAlignment="1">
      <alignment horizontal="center"/>
    </xf>
    <xf numFmtId="192" fontId="89" fillId="0" borderId="14" xfId="0" applyNumberFormat="1" applyFont="1" applyBorder="1" applyProtection="1">
      <protection locked="0"/>
    </xf>
    <xf numFmtId="0" fontId="89" fillId="2" borderId="2" xfId="0" applyFont="1" applyFill="1" applyBorder="1"/>
    <xf numFmtId="192" fontId="89" fillId="0" borderId="16" xfId="0" applyNumberFormat="1" applyFont="1" applyBorder="1" applyProtection="1">
      <protection locked="0"/>
    </xf>
    <xf numFmtId="192" fontId="89" fillId="0" borderId="17" xfId="0" applyNumberFormat="1" applyFont="1" applyBorder="1" applyProtection="1">
      <protection locked="0"/>
    </xf>
    <xf numFmtId="0" fontId="89" fillId="0" borderId="10" xfId="0" applyFont="1" applyBorder="1" applyAlignment="1">
      <alignment horizontal="right"/>
    </xf>
    <xf numFmtId="0" fontId="89" fillId="0" borderId="12" xfId="0" applyFont="1" applyBorder="1"/>
    <xf numFmtId="0" fontId="89" fillId="0" borderId="13" xfId="0" applyFont="1" applyBorder="1" applyAlignment="1">
      <alignment horizontal="right"/>
    </xf>
    <xf numFmtId="0" fontId="89" fillId="0" borderId="2" xfId="0" applyFont="1" applyBorder="1" applyAlignment="1">
      <alignment horizontal="center" wrapText="1"/>
    </xf>
    <xf numFmtId="0" fontId="89" fillId="0" borderId="13" xfId="0" applyFont="1" applyBorder="1" applyAlignment="1">
      <alignment horizontal="right" vertical="center"/>
    </xf>
    <xf numFmtId="0" fontId="89" fillId="0" borderId="2" xfId="0" applyFont="1" applyBorder="1" applyAlignment="1">
      <alignment horizontal="left"/>
    </xf>
    <xf numFmtId="0" fontId="89" fillId="0" borderId="0" xfId="0" applyFont="1" applyAlignment="1">
      <alignment horizontal="left" indent="2"/>
    </xf>
    <xf numFmtId="0" fontId="89" fillId="0" borderId="15" xfId="0" applyFont="1" applyBorder="1" applyAlignment="1">
      <alignment horizontal="right" vertical="center"/>
    </xf>
    <xf numFmtId="0" fontId="90" fillId="0" borderId="16" xfId="0" applyFont="1" applyBorder="1" applyAlignment="1">
      <alignment horizontal="left"/>
    </xf>
    <xf numFmtId="0" fontId="89" fillId="0" borderId="0" xfId="0" applyFont="1" applyAlignment="1">
      <alignment horizontal="center" vertical="center"/>
    </xf>
    <xf numFmtId="0" fontId="89" fillId="0" borderId="0" xfId="0" applyFont="1" applyAlignment="1">
      <alignment horizontal="left" vertical="top"/>
    </xf>
    <xf numFmtId="0" fontId="90" fillId="0" borderId="0" xfId="0" applyFont="1" applyAlignment="1">
      <alignment horizontal="center" vertical="center"/>
    </xf>
    <xf numFmtId="0" fontId="89" fillId="0" borderId="10" xfId="0" applyFont="1" applyBorder="1" applyAlignment="1">
      <alignment horizontal="right" vertical="center"/>
    </xf>
    <xf numFmtId="0" fontId="89" fillId="0" borderId="11" xfId="0" applyFont="1" applyBorder="1" applyAlignment="1">
      <alignment horizontal="left" vertical="center"/>
    </xf>
    <xf numFmtId="0" fontId="89" fillId="0" borderId="11" xfId="0" applyFont="1" applyBorder="1" applyAlignment="1">
      <alignment horizontal="left" vertical="center" wrapText="1"/>
    </xf>
    <xf numFmtId="0" fontId="89" fillId="0" borderId="12" xfId="0" applyFont="1" applyBorder="1" applyAlignment="1">
      <alignment horizontal="left" vertical="center" wrapText="1"/>
    </xf>
    <xf numFmtId="0" fontId="89" fillId="0" borderId="13" xfId="0" applyFont="1" applyBorder="1" applyAlignment="1">
      <alignment horizontal="right" vertical="center" wrapText="1"/>
    </xf>
    <xf numFmtId="0" fontId="89" fillId="0" borderId="2" xfId="0" applyFont="1" applyBorder="1" applyAlignment="1">
      <alignment vertical="center" wrapText="1"/>
    </xf>
    <xf numFmtId="192" fontId="89" fillId="0" borderId="2" xfId="0" applyNumberFormat="1" applyFont="1" applyBorder="1" applyAlignment="1" applyProtection="1">
      <alignment vertical="center" wrapText="1"/>
      <protection locked="0"/>
    </xf>
    <xf numFmtId="192" fontId="89" fillId="0" borderId="14" xfId="0" applyNumberFormat="1" applyFont="1" applyBorder="1" applyAlignment="1" applyProtection="1">
      <alignment vertical="center" wrapText="1"/>
      <protection locked="0"/>
    </xf>
    <xf numFmtId="192" fontId="89" fillId="35" borderId="2" xfId="0" applyNumberFormat="1" applyFont="1" applyFill="1" applyBorder="1" applyAlignment="1">
      <alignment vertical="center" wrapText="1"/>
    </xf>
    <xf numFmtId="192" fontId="89" fillId="35" borderId="14" xfId="0" applyNumberFormat="1" applyFont="1" applyFill="1" applyBorder="1" applyAlignment="1">
      <alignment vertical="center" wrapText="1"/>
    </xf>
    <xf numFmtId="0" fontId="89" fillId="0" borderId="2" xfId="0" applyFont="1" applyBorder="1" applyAlignment="1">
      <alignment horizontal="left" vertical="center" wrapText="1" indent="1"/>
    </xf>
    <xf numFmtId="0" fontId="89" fillId="0" borderId="2" xfId="0" applyFont="1" applyBorder="1" applyAlignment="1">
      <alignment horizontal="left" vertical="center" wrapText="1" indent="4"/>
    </xf>
    <xf numFmtId="192" fontId="89" fillId="0" borderId="2" xfId="0" applyNumberFormat="1" applyFont="1" applyBorder="1" applyAlignment="1" applyProtection="1">
      <alignment horizontal="center" vertical="center" wrapText="1"/>
      <protection locked="0"/>
    </xf>
    <xf numFmtId="192" fontId="89" fillId="0" borderId="14" xfId="0" applyNumberFormat="1" applyFont="1" applyBorder="1" applyAlignment="1" applyProtection="1">
      <alignment horizontal="center" vertical="center" wrapText="1"/>
      <protection locked="0"/>
    </xf>
    <xf numFmtId="0" fontId="89" fillId="0" borderId="0" xfId="0" applyFont="1" applyAlignment="1">
      <alignment vertical="center" wrapText="1"/>
    </xf>
    <xf numFmtId="0" fontId="89" fillId="0" borderId="15" xfId="0" applyFont="1" applyBorder="1" applyAlignment="1">
      <alignment horizontal="right" vertical="center" wrapText="1"/>
    </xf>
    <xf numFmtId="0" fontId="89" fillId="0" borderId="0" xfId="0" applyFont="1" applyAlignment="1">
      <alignment horizontal="right"/>
    </xf>
    <xf numFmtId="0" fontId="90" fillId="0" borderId="0" xfId="0" applyFont="1" applyAlignment="1">
      <alignment vertical="center"/>
    </xf>
    <xf numFmtId="0" fontId="89" fillId="0" borderId="10" xfId="0" applyFont="1" applyBorder="1"/>
    <xf numFmtId="0" fontId="89" fillId="0" borderId="1" xfId="0" applyFont="1" applyBorder="1" applyAlignment="1">
      <alignment horizontal="left" vertical="center" wrapText="1"/>
    </xf>
    <xf numFmtId="0" fontId="89" fillId="0" borderId="2" xfId="0" applyFont="1" applyBorder="1" applyAlignment="1">
      <alignment horizontal="left" vertical="center" wrapText="1"/>
    </xf>
    <xf numFmtId="0" fontId="89" fillId="0" borderId="2" xfId="0" applyFont="1" applyBorder="1" applyAlignment="1">
      <alignment horizontal="left" vertical="center" wrapText="1" indent="3"/>
    </xf>
    <xf numFmtId="0" fontId="89" fillId="0" borderId="0" xfId="0" applyFont="1" applyAlignment="1">
      <alignment horizontal="center"/>
    </xf>
    <xf numFmtId="0" fontId="89" fillId="0" borderId="40" xfId="0" applyFont="1" applyBorder="1" applyAlignment="1">
      <alignment horizontal="center" vertical="center" wrapText="1"/>
    </xf>
    <xf numFmtId="0" fontId="89" fillId="0" borderId="19" xfId="0" applyFont="1" applyBorder="1" applyAlignment="1">
      <alignment horizontal="center" vertical="center" wrapText="1"/>
    </xf>
    <xf numFmtId="0" fontId="89" fillId="0" borderId="13" xfId="0" applyFont="1" applyBorder="1" applyAlignment="1">
      <alignment vertical="center" wrapText="1"/>
    </xf>
    <xf numFmtId="0" fontId="89" fillId="0" borderId="2" xfId="0" applyFont="1" applyBorder="1" applyAlignment="1">
      <alignment horizontal="center" vertical="top" wrapText="1"/>
    </xf>
    <xf numFmtId="0" fontId="89" fillId="0" borderId="8" xfId="0" applyFont="1" applyBorder="1" applyAlignment="1">
      <alignment horizontal="center" vertical="center" wrapText="1"/>
    </xf>
    <xf numFmtId="0" fontId="89" fillId="0" borderId="2" xfId="0" applyFont="1" applyBorder="1" applyAlignment="1">
      <alignment horizontal="left" vertical="top" wrapText="1"/>
    </xf>
    <xf numFmtId="192" fontId="89" fillId="35" borderId="8" xfId="0" applyNumberFormat="1" applyFont="1" applyFill="1" applyBorder="1" applyAlignment="1">
      <alignment horizontal="right" vertical="center" wrapText="1"/>
    </xf>
    <xf numFmtId="0" fontId="89" fillId="0" borderId="2" xfId="0" applyFont="1" applyBorder="1" applyAlignment="1">
      <alignment horizontal="left" vertical="center" wrapText="1" indent="2"/>
    </xf>
    <xf numFmtId="192" fontId="89" fillId="0" borderId="8" xfId="0" applyNumberFormat="1" applyFont="1" applyBorder="1" applyAlignment="1" applyProtection="1">
      <alignment horizontal="center" vertical="center" wrapText="1"/>
      <protection locked="0"/>
    </xf>
    <xf numFmtId="0" fontId="2" fillId="0" borderId="2" xfId="0" applyFont="1" applyBorder="1" applyAlignment="1">
      <alignment horizontal="left" vertical="center" wrapText="1" indent="2"/>
    </xf>
    <xf numFmtId="0" fontId="89" fillId="0" borderId="16" xfId="0" applyFont="1" applyBorder="1" applyAlignment="1">
      <alignment vertical="center" wrapText="1"/>
    </xf>
    <xf numFmtId="192" fontId="89" fillId="35" borderId="16" xfId="0" applyNumberFormat="1" applyFont="1" applyFill="1" applyBorder="1" applyAlignment="1">
      <alignment vertical="center" wrapText="1"/>
    </xf>
    <xf numFmtId="192" fontId="89" fillId="35" borderId="17" xfId="0" applyNumberFormat="1" applyFont="1" applyFill="1" applyBorder="1" applyAlignment="1">
      <alignment vertical="center" wrapText="1"/>
    </xf>
    <xf numFmtId="0" fontId="89" fillId="0" borderId="41" xfId="0" applyFont="1" applyBorder="1"/>
    <xf numFmtId="0" fontId="89" fillId="0" borderId="12" xfId="0" applyFont="1" applyBorder="1" applyAlignment="1">
      <alignment horizontal="center" vertical="center"/>
    </xf>
    <xf numFmtId="0" fontId="89" fillId="0" borderId="42" xfId="0" applyFont="1" applyBorder="1"/>
    <xf numFmtId="0" fontId="89" fillId="0" borderId="6" xfId="0" applyFont="1" applyBorder="1" applyAlignment="1">
      <alignment vertical="center"/>
    </xf>
    <xf numFmtId="192" fontId="89" fillId="0" borderId="2" xfId="0" applyNumberFormat="1" applyFont="1" applyBorder="1" applyAlignment="1">
      <alignment horizontal="center" vertical="center"/>
    </xf>
    <xf numFmtId="192" fontId="89" fillId="0" borderId="2" xfId="0" applyNumberFormat="1" applyFont="1" applyBorder="1" applyAlignment="1">
      <alignment horizontal="center" vertical="center" wrapText="1"/>
    </xf>
    <xf numFmtId="192" fontId="89" fillId="0" borderId="14" xfId="0" applyNumberFormat="1" applyFont="1" applyBorder="1" applyAlignment="1">
      <alignment horizontal="center" vertical="center"/>
    </xf>
    <xf numFmtId="0" fontId="89" fillId="0" borderId="2" xfId="0" applyFont="1" applyBorder="1" applyAlignment="1">
      <alignment horizontal="right"/>
    </xf>
    <xf numFmtId="192" fontId="89" fillId="35" borderId="2" xfId="0" applyNumberFormat="1" applyFont="1" applyFill="1" applyBorder="1" applyAlignment="1">
      <alignment horizontal="center" vertical="center"/>
    </xf>
    <xf numFmtId="192" fontId="89" fillId="35" borderId="2" xfId="0" applyNumberFormat="1" applyFont="1" applyFill="1" applyBorder="1" applyAlignment="1">
      <alignment horizontal="center" vertical="center" wrapText="1"/>
    </xf>
    <xf numFmtId="192" fontId="89" fillId="35" borderId="14" xfId="0" applyNumberFormat="1" applyFont="1" applyFill="1" applyBorder="1" applyAlignment="1">
      <alignment horizontal="center" vertical="center"/>
    </xf>
    <xf numFmtId="0" fontId="89" fillId="0" borderId="2" xfId="0" applyFont="1" applyBorder="1" applyAlignment="1">
      <alignment horizontal="right" wrapText="1"/>
    </xf>
    <xf numFmtId="0" fontId="89" fillId="0" borderId="1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89" fillId="0" borderId="2" xfId="0" applyFont="1" applyBorder="1" applyAlignment="1">
      <alignment horizontal="center" vertical="center" wrapText="1"/>
    </xf>
    <xf numFmtId="0" fontId="89" fillId="2" borderId="2" xfId="0" applyFont="1" applyFill="1" applyBorder="1" applyAlignment="1">
      <alignment horizontal="center" vertical="center"/>
    </xf>
    <xf numFmtId="0" fontId="90" fillId="0" borderId="0" xfId="0" applyFont="1" applyAlignment="1">
      <alignment horizontal="center"/>
    </xf>
    <xf numFmtId="0" fontId="90" fillId="0" borderId="0" xfId="0" applyFont="1"/>
    <xf numFmtId="0" fontId="90" fillId="0" borderId="9" xfId="0" applyFont="1" applyBorder="1" applyAlignment="1">
      <alignment horizontal="center" vertical="center"/>
    </xf>
    <xf numFmtId="0" fontId="90" fillId="0" borderId="9" xfId="0" applyFont="1" applyBorder="1" applyAlignment="1">
      <alignment horizontal="center" vertical="center" wrapText="1"/>
    </xf>
    <xf numFmtId="0" fontId="2" fillId="0" borderId="0" xfId="20955"/>
    <xf numFmtId="192" fontId="89" fillId="0" borderId="16" xfId="0" applyNumberFormat="1" applyFont="1" applyBorder="1" applyAlignment="1" applyProtection="1">
      <alignment horizontal="left" indent="3"/>
      <protection locked="0"/>
    </xf>
    <xf numFmtId="192" fontId="4" fillId="35" borderId="16" xfId="0" applyNumberFormat="1" applyFont="1" applyFill="1" applyBorder="1" applyAlignment="1">
      <alignment horizontal="left" vertical="center"/>
    </xf>
    <xf numFmtId="0" fontId="0" fillId="0" borderId="0" xfId="0" applyAlignment="1">
      <alignment wrapText="1"/>
    </xf>
    <xf numFmtId="192" fontId="3" fillId="35" borderId="16" xfId="0" applyNumberFormat="1" applyFont="1" applyFill="1" applyBorder="1"/>
    <xf numFmtId="192" fontId="3" fillId="35" borderId="17" xfId="0" applyNumberFormat="1" applyFont="1" applyFill="1" applyBorder="1"/>
    <xf numFmtId="164" fontId="3" fillId="0" borderId="2" xfId="0" applyNumberFormat="1" applyFont="1" applyBorder="1" applyAlignment="1" applyProtection="1">
      <alignment horizontal="center" vertical="center"/>
      <protection locked="0"/>
    </xf>
    <xf numFmtId="164" fontId="3" fillId="0" borderId="2" xfId="0" applyNumberFormat="1" applyFont="1" applyBorder="1" applyAlignment="1" applyProtection="1">
      <alignment horizontal="center"/>
      <protection locked="0"/>
    </xf>
    <xf numFmtId="164" fontId="3" fillId="0" borderId="2" xfId="0" applyNumberFormat="1" applyFont="1" applyBorder="1" applyProtection="1">
      <protection locked="0"/>
    </xf>
    <xf numFmtId="0" fontId="3" fillId="0" borderId="43" xfId="0" applyFont="1" applyBorder="1" applyProtection="1">
      <protection locked="0"/>
    </xf>
    <xf numFmtId="0" fontId="3" fillId="0" borderId="47" xfId="0" applyFont="1" applyBorder="1" applyAlignment="1" applyProtection="1">
      <alignment wrapText="1"/>
      <protection locked="0"/>
    </xf>
    <xf numFmtId="164" fontId="3" fillId="0" borderId="1" xfId="0" applyNumberFormat="1" applyFont="1" applyBorder="1" applyAlignment="1" applyProtection="1">
      <alignment horizontal="center" vertical="center"/>
      <protection locked="0"/>
    </xf>
    <xf numFmtId="0" fontId="3" fillId="0" borderId="8" xfId="0" applyFont="1" applyBorder="1" applyAlignment="1" applyProtection="1">
      <alignment vertical="center"/>
      <protection locked="0"/>
    </xf>
    <xf numFmtId="192" fontId="3" fillId="0" borderId="2" xfId="0" applyNumberFormat="1" applyFont="1" applyBorder="1" applyAlignment="1" applyProtection="1">
      <alignment wrapText="1"/>
      <protection locked="0"/>
    </xf>
    <xf numFmtId="0" fontId="89" fillId="0" borderId="14" xfId="0" applyFont="1" applyBorder="1" applyAlignment="1">
      <alignment wrapText="1"/>
    </xf>
    <xf numFmtId="164" fontId="89" fillId="0" borderId="2" xfId="0" applyNumberFormat="1" applyFont="1" applyBorder="1" applyAlignment="1" applyProtection="1">
      <alignment horizontal="center" vertical="center" wrapText="1"/>
      <protection locked="0"/>
    </xf>
    <xf numFmtId="168" fontId="89" fillId="0" borderId="2" xfId="0" applyNumberFormat="1" applyFont="1" applyBorder="1" applyAlignment="1">
      <alignment horizontal="center" vertical="center"/>
    </xf>
    <xf numFmtId="168" fontId="89" fillId="0" borderId="14" xfId="0" applyNumberFormat="1" applyFont="1" applyBorder="1" applyAlignment="1">
      <alignment horizontal="center" vertical="center"/>
    </xf>
    <xf numFmtId="167" fontId="6" fillId="0" borderId="0" xfId="8" applyNumberFormat="1" applyFont="1" applyAlignment="1">
      <alignment horizontal="left" vertical="top"/>
    </xf>
    <xf numFmtId="164" fontId="89" fillId="0" borderId="2" xfId="0" applyNumberFormat="1" applyFont="1" applyBorder="1"/>
    <xf numFmtId="192" fontId="92" fillId="35" borderId="2" xfId="0" applyNumberFormat="1" applyFont="1" applyFill="1" applyBorder="1" applyAlignment="1">
      <alignment vertical="center" wrapText="1"/>
    </xf>
    <xf numFmtId="192" fontId="92" fillId="35" borderId="14" xfId="0" applyNumberFormat="1" applyFont="1" applyFill="1" applyBorder="1" applyAlignment="1">
      <alignment vertical="center" wrapText="1"/>
    </xf>
    <xf numFmtId="192" fontId="92" fillId="0" borderId="2" xfId="0" applyNumberFormat="1" applyFont="1" applyBorder="1" applyAlignment="1" applyProtection="1">
      <alignment vertical="center" wrapText="1"/>
      <protection locked="0"/>
    </xf>
    <xf numFmtId="192" fontId="92" fillId="0" borderId="14" xfId="0" applyNumberFormat="1" applyFont="1" applyBorder="1" applyAlignment="1" applyProtection="1">
      <alignment vertical="center" wrapText="1"/>
      <protection locked="0"/>
    </xf>
    <xf numFmtId="192" fontId="92" fillId="0" borderId="2" xfId="0" applyNumberFormat="1" applyFont="1" applyBorder="1" applyAlignment="1" applyProtection="1">
      <alignment horizontal="right" vertical="center" wrapText="1"/>
      <protection locked="0"/>
    </xf>
    <xf numFmtId="192" fontId="92" fillId="0" borderId="2" xfId="0" applyNumberFormat="1" applyFont="1" applyBorder="1" applyAlignment="1" applyProtection="1">
      <alignment horizontal="center" vertical="center" wrapText="1"/>
      <protection locked="0"/>
    </xf>
    <xf numFmtId="192" fontId="92" fillId="0" borderId="14" xfId="0" applyNumberFormat="1" applyFont="1" applyBorder="1" applyAlignment="1" applyProtection="1">
      <alignment horizontal="right" vertical="center" wrapText="1"/>
      <protection locked="0"/>
    </xf>
    <xf numFmtId="192" fontId="92" fillId="35" borderId="2" xfId="0" applyNumberFormat="1" applyFont="1" applyFill="1" applyBorder="1" applyAlignment="1">
      <alignment horizontal="right" vertical="center" wrapText="1"/>
    </xf>
    <xf numFmtId="192" fontId="92" fillId="35" borderId="14" xfId="0" applyNumberFormat="1" applyFont="1" applyFill="1" applyBorder="1" applyAlignment="1">
      <alignment horizontal="right" vertical="center" wrapText="1"/>
    </xf>
    <xf numFmtId="192" fontId="92" fillId="0" borderId="14" xfId="0" applyNumberFormat="1" applyFont="1" applyBorder="1" applyAlignment="1" applyProtection="1">
      <alignment horizontal="center" vertical="center" wrapText="1"/>
      <protection locked="0"/>
    </xf>
    <xf numFmtId="192" fontId="92" fillId="35" borderId="16" xfId="0" applyNumberFormat="1" applyFont="1" applyFill="1" applyBorder="1" applyAlignment="1">
      <alignment horizontal="right" vertical="center" wrapText="1"/>
    </xf>
    <xf numFmtId="192" fontId="92" fillId="35" borderId="17" xfId="0" applyNumberFormat="1" applyFont="1" applyFill="1" applyBorder="1" applyAlignment="1">
      <alignment horizontal="right" vertical="center" wrapText="1"/>
    </xf>
    <xf numFmtId="192" fontId="93" fillId="0" borderId="2" xfId="0" applyNumberFormat="1" applyFont="1" applyBorder="1" applyProtection="1">
      <protection locked="0"/>
    </xf>
    <xf numFmtId="192" fontId="93" fillId="0" borderId="14" xfId="0" applyNumberFormat="1" applyFont="1" applyBorder="1" applyProtection="1">
      <protection locked="0"/>
    </xf>
    <xf numFmtId="4" fontId="94" fillId="0" borderId="2" xfId="0" applyNumberFormat="1" applyFont="1" applyBorder="1"/>
    <xf numFmtId="192" fontId="93" fillId="35" borderId="2" xfId="0" applyNumberFormat="1" applyFont="1" applyFill="1" applyBorder="1"/>
    <xf numFmtId="192" fontId="93" fillId="0" borderId="1" xfId="0" applyNumberFormat="1" applyFont="1" applyBorder="1" applyProtection="1">
      <protection locked="0"/>
    </xf>
    <xf numFmtId="192" fontId="93" fillId="0" borderId="48" xfId="0" applyNumberFormat="1" applyFont="1" applyBorder="1" applyProtection="1">
      <protection locked="0"/>
    </xf>
    <xf numFmtId="192" fontId="93" fillId="0" borderId="16" xfId="0" applyNumberFormat="1" applyFont="1" applyBorder="1" applyProtection="1">
      <protection locked="0"/>
    </xf>
    <xf numFmtId="192" fontId="93" fillId="0" borderId="17" xfId="0" applyNumberFormat="1" applyFont="1" applyBorder="1" applyProtection="1">
      <protection locked="0"/>
    </xf>
    <xf numFmtId="192" fontId="92" fillId="35" borderId="2" xfId="0" applyNumberFormat="1" applyFont="1" applyFill="1" applyBorder="1" applyAlignment="1">
      <alignment horizontal="center" vertical="center"/>
    </xf>
    <xf numFmtId="192" fontId="92" fillId="35" borderId="2" xfId="0" applyNumberFormat="1" applyFont="1" applyFill="1" applyBorder="1" applyAlignment="1">
      <alignment horizontal="center" vertical="center" wrapText="1"/>
    </xf>
    <xf numFmtId="192" fontId="92" fillId="0" borderId="2" xfId="0" applyNumberFormat="1" applyFont="1" applyBorder="1" applyAlignment="1" applyProtection="1">
      <alignment horizontal="center" vertical="center"/>
      <protection locked="0"/>
    </xf>
    <xf numFmtId="192" fontId="92" fillId="2" borderId="2" xfId="0" applyNumberFormat="1" applyFont="1" applyFill="1" applyBorder="1" applyAlignment="1" applyProtection="1">
      <alignment horizontal="center" vertical="center"/>
      <protection locked="0"/>
    </xf>
    <xf numFmtId="168" fontId="6" fillId="36" borderId="0" xfId="15" applyFont="1"/>
    <xf numFmtId="192" fontId="92" fillId="35" borderId="16" xfId="0" applyNumberFormat="1" applyFont="1" applyFill="1" applyBorder="1" applyAlignment="1">
      <alignment horizontal="center" vertical="center"/>
    </xf>
    <xf numFmtId="3" fontId="89" fillId="0" borderId="2" xfId="0" applyNumberFormat="1" applyFont="1" applyBorder="1"/>
    <xf numFmtId="164" fontId="89" fillId="0" borderId="2" xfId="20956" applyNumberFormat="1" applyFont="1" applyBorder="1"/>
    <xf numFmtId="164" fontId="0" fillId="0" borderId="0" xfId="0" applyNumberFormat="1"/>
    <xf numFmtId="43" fontId="89" fillId="0" borderId="2" xfId="0" applyNumberFormat="1" applyFont="1" applyBorder="1"/>
    <xf numFmtId="3" fontId="89" fillId="0" borderId="0" xfId="0" applyNumberFormat="1" applyFont="1"/>
    <xf numFmtId="192" fontId="89" fillId="0" borderId="0" xfId="0" applyNumberFormat="1" applyFont="1"/>
    <xf numFmtId="164" fontId="3" fillId="0" borderId="2" xfId="0" applyNumberFormat="1" applyFont="1" applyBorder="1" applyAlignment="1" applyProtection="1">
      <alignment horizontal="center" vertical="center" wrapText="1"/>
      <protection locked="0"/>
    </xf>
    <xf numFmtId="164" fontId="92" fillId="0" borderId="4" xfId="20956" applyNumberFormat="1" applyFont="1" applyBorder="1" applyAlignment="1" applyProtection="1">
      <alignment horizontal="center" vertical="center" wrapText="1"/>
      <protection locked="0"/>
    </xf>
    <xf numFmtId="164" fontId="92" fillId="0" borderId="4" xfId="0" applyNumberFormat="1" applyFont="1" applyBorder="1" applyAlignment="1" applyProtection="1">
      <alignment horizontal="center" vertical="center" wrapText="1"/>
      <protection locked="0"/>
    </xf>
    <xf numFmtId="164" fontId="92" fillId="0" borderId="4" xfId="20956" applyNumberFormat="1" applyFont="1" applyBorder="1" applyAlignment="1" applyProtection="1">
      <alignment horizontal="center"/>
      <protection locked="0"/>
    </xf>
    <xf numFmtId="164" fontId="92" fillId="0" borderId="4" xfId="0" applyNumberFormat="1" applyFont="1" applyBorder="1" applyProtection="1">
      <protection locked="0"/>
    </xf>
    <xf numFmtId="192" fontId="3" fillId="0" borderId="0" xfId="0" applyNumberFormat="1" applyFont="1"/>
    <xf numFmtId="164" fontId="90" fillId="0" borderId="16" xfId="0" applyNumberFormat="1" applyFont="1" applyBorder="1"/>
    <xf numFmtId="0" fontId="89" fillId="0" borderId="2" xfId="0" quotePrefix="1" applyFont="1" applyBorder="1" applyAlignment="1">
      <alignment horizontal="center" vertical="center"/>
    </xf>
    <xf numFmtId="192" fontId="89" fillId="3" borderId="2" xfId="0" applyNumberFormat="1" applyFont="1" applyFill="1" applyBorder="1" applyAlignment="1">
      <alignment horizontal="center" wrapText="1"/>
    </xf>
    <xf numFmtId="0" fontId="4" fillId="0" borderId="2" xfId="0" applyFont="1" applyBorder="1" applyAlignment="1">
      <alignment horizontal="center" vertical="center" wrapText="1"/>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3" fillId="0" borderId="13" xfId="0" applyFont="1" applyBorder="1" applyAlignment="1">
      <alignment horizont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12" xfId="0" applyFont="1" applyBorder="1" applyAlignment="1">
      <alignment horizontal="center" vertical="center" wrapText="1"/>
    </xf>
    <xf numFmtId="0" fontId="89" fillId="0" borderId="14" xfId="0" applyFont="1" applyBorder="1" applyAlignment="1">
      <alignment horizontal="center" vertical="center" wrapText="1"/>
    </xf>
    <xf numFmtId="0" fontId="2" fillId="0" borderId="3" xfId="8" applyBorder="1" applyAlignment="1">
      <alignment horizontal="center"/>
    </xf>
    <xf numFmtId="0" fontId="2" fillId="0" borderId="39" xfId="8" applyBorder="1" applyAlignment="1">
      <alignment horizontal="center"/>
    </xf>
    <xf numFmtId="0" fontId="89" fillId="0" borderId="5" xfId="0" applyFont="1" applyBorder="1" applyAlignment="1">
      <alignment horizontal="center" vertical="center" wrapText="1"/>
    </xf>
    <xf numFmtId="0" fontId="89" fillId="0" borderId="4" xfId="0" applyFont="1" applyBorder="1" applyAlignment="1">
      <alignment horizontal="center" vertical="center" wrapText="1"/>
    </xf>
    <xf numFmtId="0" fontId="90" fillId="0" borderId="46" xfId="0" applyFont="1" applyBorder="1" applyAlignment="1">
      <alignment horizontal="center" vertical="center" wrapText="1"/>
    </xf>
    <xf numFmtId="0" fontId="90" fillId="0" borderId="18" xfId="0" applyFont="1" applyBorder="1" applyAlignment="1">
      <alignment horizontal="center" vertical="center" wrapText="1"/>
    </xf>
    <xf numFmtId="0" fontId="90" fillId="0" borderId="44" xfId="0" applyFont="1" applyBorder="1" applyAlignment="1">
      <alignment horizontal="center" vertical="center"/>
    </xf>
    <xf numFmtId="0" fontId="89" fillId="0" borderId="43" xfId="0" applyFont="1" applyBorder="1" applyAlignment="1">
      <alignment horizontal="center" vertical="center" wrapText="1"/>
    </xf>
    <xf numFmtId="0" fontId="89" fillId="0" borderId="39" xfId="0" applyFont="1" applyBorder="1" applyAlignment="1">
      <alignment horizontal="center" vertical="center" wrapText="1"/>
    </xf>
    <xf numFmtId="0" fontId="89" fillId="0" borderId="13"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14" xfId="0" applyFont="1" applyBorder="1" applyAlignment="1">
      <alignment horizontal="center" vertical="center"/>
    </xf>
    <xf numFmtId="0" fontId="89" fillId="0" borderId="2" xfId="0" applyFont="1" applyBorder="1" applyAlignment="1">
      <alignment horizontal="center" vertical="center"/>
    </xf>
    <xf numFmtId="0" fontId="89" fillId="2" borderId="2" xfId="0" applyFont="1" applyFill="1" applyBorder="1" applyAlignment="1">
      <alignment horizontal="center" vertical="center"/>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abSelected="1" zoomScale="92" workbookViewId="0">
      <selection activeCell="B16" sqref="B16"/>
    </sheetView>
  </sheetViews>
  <sheetFormatPr defaultRowHeight="14.4"/>
  <cols>
    <col min="1" max="1" width="9.77734375" style="21" bestFit="1" customWidth="1"/>
    <col min="2" max="2" width="128.77734375" bestFit="1" customWidth="1"/>
    <col min="3" max="3" width="39.44140625" customWidth="1"/>
  </cols>
  <sheetData>
    <row r="1" spans="1:3" ht="15.6">
      <c r="A1" s="19" t="s">
        <v>15</v>
      </c>
      <c r="B1" s="29" t="s">
        <v>17</v>
      </c>
      <c r="C1" s="15"/>
    </row>
    <row r="2" spans="1:3">
      <c r="A2" s="20">
        <v>20</v>
      </c>
      <c r="B2" s="16" t="s">
        <v>19</v>
      </c>
      <c r="C2" s="8"/>
    </row>
    <row r="3" spans="1:3">
      <c r="A3" s="20">
        <v>21</v>
      </c>
      <c r="B3" s="16" t="s">
        <v>16</v>
      </c>
    </row>
    <row r="4" spans="1:3">
      <c r="A4" s="20">
        <v>22</v>
      </c>
      <c r="B4" s="16" t="s">
        <v>18</v>
      </c>
    </row>
    <row r="5" spans="1:3">
      <c r="A5" s="20">
        <v>23</v>
      </c>
      <c r="B5" s="16" t="s">
        <v>20</v>
      </c>
    </row>
    <row r="6" spans="1:3">
      <c r="A6" s="20">
        <v>24</v>
      </c>
      <c r="B6" s="16" t="s">
        <v>21</v>
      </c>
      <c r="C6" s="1"/>
    </row>
    <row r="7" spans="1:3">
      <c r="A7" s="20">
        <v>25</v>
      </c>
      <c r="B7" s="16" t="s">
        <v>22</v>
      </c>
    </row>
    <row r="8" spans="1:3">
      <c r="A8" s="20">
        <v>26</v>
      </c>
      <c r="B8" s="16" t="s">
        <v>94</v>
      </c>
    </row>
    <row r="9" spans="1:3">
      <c r="A9" s="20">
        <v>27</v>
      </c>
      <c r="B9" s="16" t="s">
        <v>23</v>
      </c>
    </row>
    <row r="10" spans="1:3">
      <c r="C10" s="15"/>
    </row>
    <row r="11" spans="1:3" ht="28.8">
      <c r="B11" s="132" t="s">
        <v>113</v>
      </c>
      <c r="C11" s="15"/>
    </row>
    <row r="14" spans="1:3">
      <c r="B14" s="7"/>
    </row>
  </sheetData>
  <hyperlinks>
    <hyperlink ref="B8" location="'26. Rem 3'!A1" display="ცხრილი 26: ინფორმაცია გადავადებული ანაზღაურების  შესახებ" xr:uid="{00000000-0004-0000-0000-000000000000}"/>
    <hyperlink ref="B9" location="'27. REM 4'!A1" display="ცხრილი 27: უმაღლესი მენეჯმენტის მფლობელობაში არსებული აქციები" xr:uid="{00000000-0004-0000-0000-000001000000}"/>
    <hyperlink ref="B6" location="'24. Rem1'!A1" display="ფინანსური წლის განმავლობაში გაცემული ანაზღაურება" xr:uid="{00000000-0004-0000-0000-000002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E47"/>
  <sheetViews>
    <sheetView zoomScale="70" zoomScaleNormal="70" workbookViewId="0">
      <pane xSplit="1" ySplit="4" topLeftCell="B5" activePane="bottomRight" state="frozen"/>
      <selection activeCell="L18" sqref="L18"/>
      <selection pane="topRight" activeCell="L18" sqref="L18"/>
      <selection pane="bottomLeft" activeCell="L18" sqref="L18"/>
      <selection pane="bottomRight" activeCell="A3" sqref="A3"/>
    </sheetView>
  </sheetViews>
  <sheetFormatPr defaultColWidth="9.21875" defaultRowHeight="13.8"/>
  <cols>
    <col min="1" max="1" width="10.5546875" style="1" bestFit="1" customWidth="1"/>
    <col min="2" max="2" width="37.77734375" style="1" customWidth="1"/>
    <col min="3" max="3" width="29.77734375" style="1" customWidth="1"/>
    <col min="4" max="4" width="38.5546875" style="1" customWidth="1"/>
    <col min="5" max="5" width="101.109375" style="1" customWidth="1"/>
    <col min="6" max="16384" width="9.21875" style="1"/>
  </cols>
  <sheetData>
    <row r="1" spans="1:5">
      <c r="A1" s="2" t="s">
        <v>112</v>
      </c>
      <c r="B1" s="1" t="s">
        <v>145</v>
      </c>
    </row>
    <row r="2" spans="1:5" s="2" customFormat="1" ht="15.75" customHeight="1">
      <c r="A2" s="2" t="s">
        <v>24</v>
      </c>
      <c r="B2" s="147">
        <v>46022</v>
      </c>
    </row>
    <row r="3" spans="1:5">
      <c r="C3" s="8"/>
      <c r="D3" s="8"/>
      <c r="E3" s="4"/>
    </row>
    <row r="4" spans="1:5" ht="14.4" thickBot="1">
      <c r="A4" s="22" t="s">
        <v>109</v>
      </c>
      <c r="B4" s="191" t="s">
        <v>19</v>
      </c>
      <c r="C4" s="192"/>
      <c r="D4" s="8"/>
      <c r="E4" s="4"/>
    </row>
    <row r="5" spans="1:5">
      <c r="A5" s="23"/>
      <c r="B5" s="11" t="s">
        <v>0</v>
      </c>
      <c r="C5" s="13" t="s">
        <v>1</v>
      </c>
      <c r="D5" s="14" t="s">
        <v>2</v>
      </c>
      <c r="E5" s="11" t="s">
        <v>3</v>
      </c>
    </row>
    <row r="6" spans="1:5" ht="16.95" customHeight="1">
      <c r="A6" s="193"/>
      <c r="B6" s="194" t="s">
        <v>59</v>
      </c>
      <c r="C6" s="195" t="s">
        <v>60</v>
      </c>
      <c r="D6" s="195" t="s">
        <v>61</v>
      </c>
      <c r="E6" s="195" t="s">
        <v>62</v>
      </c>
    </row>
    <row r="7" spans="1:5" ht="14.55" customHeight="1">
      <c r="A7" s="193"/>
      <c r="B7" s="194"/>
      <c r="C7" s="196"/>
      <c r="D7" s="196"/>
      <c r="E7" s="196"/>
    </row>
    <row r="8" spans="1:5">
      <c r="A8" s="193"/>
      <c r="B8" s="194"/>
      <c r="C8" s="197"/>
      <c r="D8" s="197"/>
      <c r="E8" s="197"/>
    </row>
    <row r="9" spans="1:5" ht="41.4">
      <c r="A9" s="25"/>
      <c r="B9" s="26" t="s">
        <v>115</v>
      </c>
      <c r="C9" s="135">
        <v>57132959.166463025</v>
      </c>
      <c r="D9" s="135">
        <v>29517349.413499996</v>
      </c>
      <c r="E9" s="142" t="s">
        <v>139</v>
      </c>
    </row>
    <row r="10" spans="1:5" ht="41.4">
      <c r="A10" s="25"/>
      <c r="B10" s="141" t="s">
        <v>116</v>
      </c>
      <c r="C10" s="135">
        <v>385104.63</v>
      </c>
      <c r="D10" s="135">
        <v>27984211.691</v>
      </c>
      <c r="E10" s="142" t="s">
        <v>139</v>
      </c>
    </row>
    <row r="11" spans="1:5">
      <c r="A11" s="25"/>
      <c r="B11" s="26" t="s">
        <v>117</v>
      </c>
      <c r="C11" s="135">
        <v>304256.68</v>
      </c>
      <c r="D11" s="135">
        <v>0</v>
      </c>
      <c r="E11" s="142" t="s">
        <v>141</v>
      </c>
    </row>
    <row r="12" spans="1:5" ht="27.6">
      <c r="A12" s="25"/>
      <c r="B12" s="26" t="s">
        <v>118</v>
      </c>
      <c r="C12" s="135">
        <v>549711055.60830045</v>
      </c>
      <c r="D12" s="135">
        <v>568057791.8892411</v>
      </c>
      <c r="E12" s="142" t="s">
        <v>140</v>
      </c>
    </row>
    <row r="13" spans="1:5" ht="27.6">
      <c r="A13" s="25"/>
      <c r="B13" s="28" t="s">
        <v>119</v>
      </c>
      <c r="C13" s="135">
        <v>16188510.844659181</v>
      </c>
      <c r="D13" s="135">
        <v>0</v>
      </c>
      <c r="E13" s="142" t="s">
        <v>140</v>
      </c>
    </row>
    <row r="14" spans="1:5">
      <c r="A14" s="25"/>
      <c r="B14" s="28" t="s">
        <v>120</v>
      </c>
      <c r="C14" s="135">
        <v>3827004.4712196682</v>
      </c>
      <c r="D14" s="135">
        <v>3827004.4712196682</v>
      </c>
      <c r="E14" s="142" t="s">
        <v>134</v>
      </c>
    </row>
    <row r="15" spans="1:5">
      <c r="A15" s="25"/>
      <c r="B15" s="28" t="s">
        <v>121</v>
      </c>
      <c r="C15" s="135">
        <v>15533528.162881365</v>
      </c>
      <c r="D15" s="135"/>
      <c r="E15" s="142" t="s">
        <v>142</v>
      </c>
    </row>
    <row r="16" spans="1:5">
      <c r="A16" s="25"/>
      <c r="B16" s="28" t="s">
        <v>122</v>
      </c>
      <c r="C16" s="135">
        <v>7144111.4099999974</v>
      </c>
      <c r="D16" s="135">
        <v>22672753.342881359</v>
      </c>
      <c r="E16" s="142" t="s">
        <v>142</v>
      </c>
    </row>
    <row r="17" spans="1:5">
      <c r="A17" s="25"/>
      <c r="B17" s="28" t="s">
        <v>123</v>
      </c>
      <c r="C17" s="135">
        <v>7511215.8499999996</v>
      </c>
      <c r="D17" s="135">
        <v>7511205.5999999996</v>
      </c>
      <c r="E17" s="142" t="s">
        <v>134</v>
      </c>
    </row>
    <row r="18" spans="1:5">
      <c r="A18" s="25"/>
      <c r="B18" s="26" t="s">
        <v>124</v>
      </c>
      <c r="C18" s="135">
        <v>394865.53847666149</v>
      </c>
      <c r="D18" s="135">
        <v>394865.53847666149</v>
      </c>
      <c r="E18" s="142" t="s">
        <v>134</v>
      </c>
    </row>
    <row r="19" spans="1:5">
      <c r="A19" s="25"/>
      <c r="B19" s="26" t="s">
        <v>125</v>
      </c>
      <c r="C19" s="135">
        <v>0</v>
      </c>
      <c r="D19" s="135">
        <v>609791</v>
      </c>
      <c r="E19" s="142" t="s">
        <v>134</v>
      </c>
    </row>
    <row r="20" spans="1:5" ht="27.6">
      <c r="A20" s="138"/>
      <c r="B20" s="139" t="s">
        <v>138</v>
      </c>
      <c r="C20" s="140">
        <v>11768934.310899997</v>
      </c>
      <c r="D20" s="140">
        <v>9914887.5546185616</v>
      </c>
      <c r="E20" s="142" t="s">
        <v>140</v>
      </c>
    </row>
    <row r="21" spans="1:5" ht="14.4" thickBot="1">
      <c r="A21" s="10"/>
      <c r="B21" s="17" t="s">
        <v>64</v>
      </c>
      <c r="C21" s="24">
        <f>SUM(C9:C20)</f>
        <v>669901546.67290044</v>
      </c>
      <c r="D21" s="24">
        <f>SUM(D9:D20)</f>
        <v>670489860.50093734</v>
      </c>
      <c r="E21" s="24">
        <f t="shared" ref="E21" si="0">SUM(E9:E19)</f>
        <v>0</v>
      </c>
    </row>
    <row r="22" spans="1:5">
      <c r="A22" s="9"/>
      <c r="B22" s="11" t="s">
        <v>0</v>
      </c>
      <c r="C22" s="13" t="s">
        <v>1</v>
      </c>
      <c r="D22" s="14" t="s">
        <v>2</v>
      </c>
      <c r="E22" s="11" t="s">
        <v>3</v>
      </c>
    </row>
    <row r="23" spans="1:5" ht="14.55" customHeight="1">
      <c r="A23" s="193"/>
      <c r="B23" s="195" t="s">
        <v>65</v>
      </c>
      <c r="C23" s="190" t="s">
        <v>60</v>
      </c>
      <c r="D23" s="190" t="s">
        <v>61</v>
      </c>
      <c r="E23" s="195" t="s">
        <v>62</v>
      </c>
    </row>
    <row r="24" spans="1:5" ht="14.55" customHeight="1">
      <c r="A24" s="193"/>
      <c r="B24" s="196"/>
      <c r="C24" s="190"/>
      <c r="D24" s="190"/>
      <c r="E24" s="196"/>
    </row>
    <row r="25" spans="1:5" ht="100.2" customHeight="1">
      <c r="A25" s="193"/>
      <c r="B25" s="197"/>
      <c r="C25" s="190"/>
      <c r="D25" s="190"/>
      <c r="E25" s="197"/>
    </row>
    <row r="26" spans="1:5">
      <c r="A26" s="5"/>
      <c r="B26" s="12" t="s">
        <v>126</v>
      </c>
      <c r="C26" s="181">
        <v>12802164.970000001</v>
      </c>
      <c r="D26" s="181">
        <v>12802164.969999999</v>
      </c>
      <c r="E26" s="27" t="s">
        <v>134</v>
      </c>
    </row>
    <row r="27" spans="1:5">
      <c r="A27" s="5"/>
      <c r="B27" s="12" t="s">
        <v>127</v>
      </c>
      <c r="C27" s="136">
        <v>33096932.306698699</v>
      </c>
      <c r="D27" s="137">
        <v>33096932.30669871</v>
      </c>
      <c r="E27" s="27" t="s">
        <v>134</v>
      </c>
    </row>
    <row r="28" spans="1:5">
      <c r="A28" s="5"/>
      <c r="B28" s="12" t="s">
        <v>128</v>
      </c>
      <c r="C28" s="136">
        <v>64450.432699999998</v>
      </c>
      <c r="D28" s="137">
        <v>64450.432699999998</v>
      </c>
      <c r="E28" s="27" t="s">
        <v>134</v>
      </c>
    </row>
    <row r="29" spans="1:5">
      <c r="A29" s="5"/>
      <c r="B29" s="6" t="s">
        <v>129</v>
      </c>
      <c r="C29" s="136">
        <v>15760876.805438999</v>
      </c>
      <c r="D29" s="137">
        <v>15760876.805438997</v>
      </c>
      <c r="E29" s="27" t="s">
        <v>134</v>
      </c>
    </row>
    <row r="30" spans="1:5">
      <c r="A30" s="5"/>
      <c r="B30" s="6" t="s">
        <v>130</v>
      </c>
      <c r="C30" s="136">
        <v>59703058.448399998</v>
      </c>
      <c r="D30" s="137">
        <v>59703058.448399968</v>
      </c>
      <c r="E30" s="27" t="s">
        <v>134</v>
      </c>
    </row>
    <row r="31" spans="1:5">
      <c r="A31" s="5"/>
      <c r="B31" s="6" t="s">
        <v>131</v>
      </c>
      <c r="C31" s="136">
        <v>394779102.86799997</v>
      </c>
      <c r="D31" s="137">
        <v>394779102.86799991</v>
      </c>
      <c r="E31" s="27" t="s">
        <v>134</v>
      </c>
    </row>
    <row r="32" spans="1:5">
      <c r="A32" s="5"/>
      <c r="B32" s="6" t="s">
        <v>132</v>
      </c>
      <c r="C32" s="136">
        <v>40802676.2892</v>
      </c>
      <c r="D32" s="137">
        <v>40802676.2892</v>
      </c>
      <c r="E32" s="27" t="s">
        <v>134</v>
      </c>
    </row>
    <row r="33" spans="1:5">
      <c r="A33" s="5"/>
      <c r="B33" s="6" t="s">
        <v>133</v>
      </c>
      <c r="C33" s="136">
        <v>6808203.8858000003</v>
      </c>
      <c r="D33" s="137">
        <v>6808203.8857999956</v>
      </c>
      <c r="E33" s="27" t="s">
        <v>134</v>
      </c>
    </row>
    <row r="34" spans="1:5" ht="14.4" thickBot="1">
      <c r="A34" s="10"/>
      <c r="B34" s="18" t="s">
        <v>66</v>
      </c>
      <c r="C34" s="24">
        <f>SUM(C26:C33)</f>
        <v>563817466.00623763</v>
      </c>
      <c r="D34" s="24">
        <f>SUM(D26:D33)</f>
        <v>563817466.00623751</v>
      </c>
      <c r="E34" s="24">
        <f>SUM(E26:E33)</f>
        <v>0</v>
      </c>
    </row>
    <row r="35" spans="1:5">
      <c r="A35" s="9"/>
      <c r="B35" s="11" t="s">
        <v>0</v>
      </c>
      <c r="C35" s="13" t="s">
        <v>1</v>
      </c>
      <c r="D35" s="14" t="s">
        <v>2</v>
      </c>
      <c r="E35" s="11" t="s">
        <v>3</v>
      </c>
    </row>
    <row r="36" spans="1:5" ht="40.200000000000003" customHeight="1">
      <c r="A36" s="193"/>
      <c r="B36" s="195" t="s">
        <v>67</v>
      </c>
      <c r="C36" s="190" t="s">
        <v>60</v>
      </c>
      <c r="D36" s="190" t="s">
        <v>61</v>
      </c>
      <c r="E36" s="190" t="s">
        <v>62</v>
      </c>
    </row>
    <row r="37" spans="1:5" ht="13.95" customHeight="1">
      <c r="A37" s="193"/>
      <c r="B37" s="196"/>
      <c r="C37" s="190"/>
      <c r="D37" s="190"/>
      <c r="E37" s="190"/>
    </row>
    <row r="38" spans="1:5" ht="102" customHeight="1">
      <c r="A38" s="193"/>
      <c r="B38" s="197"/>
      <c r="C38" s="190"/>
      <c r="D38" s="190"/>
      <c r="E38" s="190"/>
    </row>
    <row r="39" spans="1:5">
      <c r="A39" s="5"/>
      <c r="B39" s="12" t="s">
        <v>135</v>
      </c>
      <c r="C39" s="182">
        <v>3634576</v>
      </c>
      <c r="D39" s="183">
        <v>3634576</v>
      </c>
      <c r="E39" s="27" t="s">
        <v>134</v>
      </c>
    </row>
    <row r="40" spans="1:5">
      <c r="A40" s="5"/>
      <c r="B40" s="12" t="s">
        <v>136</v>
      </c>
      <c r="C40" s="184">
        <v>22109970.23</v>
      </c>
      <c r="D40" s="185">
        <v>22109970.23</v>
      </c>
      <c r="E40" s="27" t="s">
        <v>134</v>
      </c>
    </row>
    <row r="41" spans="1:5">
      <c r="A41" s="5"/>
      <c r="B41" s="12" t="s">
        <v>137</v>
      </c>
      <c r="C41" s="184">
        <f>80339334.4431983+200</f>
        <v>80339534.443198293</v>
      </c>
      <c r="D41" s="185">
        <v>80927848.264086574</v>
      </c>
      <c r="E41" s="27" t="s">
        <v>134</v>
      </c>
    </row>
    <row r="42" spans="1:5" ht="14.4" thickBot="1">
      <c r="A42" s="10"/>
      <c r="B42" s="131" t="s">
        <v>68</v>
      </c>
      <c r="C42" s="24">
        <f>SUM(C39:C41)</f>
        <v>106084080.6731983</v>
      </c>
      <c r="D42" s="24">
        <f>SUM(D39:D41)</f>
        <v>106672394.49408658</v>
      </c>
      <c r="E42" s="24">
        <f>SUM(E39:E41)</f>
        <v>0</v>
      </c>
    </row>
    <row r="43" spans="1:5">
      <c r="C43" s="186"/>
      <c r="D43" s="186"/>
    </row>
    <row r="45" spans="1:5" s="3" customFormat="1"/>
    <row r="46" spans="1:5" s="3" customFormat="1"/>
    <row r="47" spans="1:5" s="3" customFormat="1"/>
  </sheetData>
  <mergeCells count="16">
    <mergeCell ref="D36:D38"/>
    <mergeCell ref="E36:E38"/>
    <mergeCell ref="B4:C4"/>
    <mergeCell ref="A6:A8"/>
    <mergeCell ref="A23:A25"/>
    <mergeCell ref="A36:A38"/>
    <mergeCell ref="B6:B8"/>
    <mergeCell ref="C6:C8"/>
    <mergeCell ref="B36:B38"/>
    <mergeCell ref="C36:C38"/>
    <mergeCell ref="D6:D8"/>
    <mergeCell ref="E6:E8"/>
    <mergeCell ref="B23:B25"/>
    <mergeCell ref="C23:C25"/>
    <mergeCell ref="D23:D25"/>
    <mergeCell ref="E23:E25"/>
  </mergeCells>
  <pageMargins left="0.7" right="0.7" top="0.75" bottom="0.75" header="0.3" footer="0.3"/>
  <pageSetup paperSize="9" scale="54" orientation="landscape" horizontalDpi="4294967295" verticalDpi="4294967295"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1"/>
  <sheetViews>
    <sheetView zoomScale="80" zoomScaleNormal="80" workbookViewId="0">
      <pane xSplit="1" ySplit="6" topLeftCell="B7" activePane="bottomRight" state="frozen"/>
      <selection activeCell="L18" sqref="L18"/>
      <selection pane="topRight" activeCell="L18" sqref="L18"/>
      <selection pane="bottomLeft" activeCell="L18" sqref="L18"/>
      <selection pane="bottomRight" activeCell="B1" sqref="B1:B2"/>
    </sheetView>
  </sheetViews>
  <sheetFormatPr defaultColWidth="9.21875" defaultRowHeight="13.2"/>
  <cols>
    <col min="1" max="1" width="10.5546875" style="31" bestFit="1" customWidth="1"/>
    <col min="2" max="2" width="39" style="31" customWidth="1"/>
    <col min="3" max="3" width="31.21875" style="31" bestFit="1" customWidth="1"/>
    <col min="4" max="5" width="14.5546875" style="31" bestFit="1" customWidth="1"/>
    <col min="6" max="6" width="21.77734375" style="31" customWidth="1"/>
    <col min="7" max="7" width="12" style="31" bestFit="1" customWidth="1"/>
    <col min="8" max="8" width="37.33203125" style="31" customWidth="1"/>
    <col min="9" max="16384" width="9.21875" style="31"/>
  </cols>
  <sheetData>
    <row r="1" spans="1:8" ht="13.8">
      <c r="A1" s="2" t="s">
        <v>112</v>
      </c>
      <c r="B1" s="31" t="str">
        <f>'20. LI3'!B1</f>
        <v>Crystal</v>
      </c>
    </row>
    <row r="2" spans="1:8" ht="13.8">
      <c r="A2" s="30" t="s">
        <v>24</v>
      </c>
      <c r="B2" s="147">
        <f>'20. LI3'!B2</f>
        <v>46022</v>
      </c>
      <c r="C2" s="30"/>
      <c r="D2" s="30"/>
      <c r="E2" s="30"/>
      <c r="F2" s="30"/>
      <c r="G2" s="30"/>
      <c r="H2" s="30"/>
    </row>
    <row r="3" spans="1:8">
      <c r="A3" s="30"/>
      <c r="B3" s="30"/>
      <c r="C3" s="30"/>
      <c r="D3" s="30"/>
      <c r="E3" s="30"/>
      <c r="F3" s="30"/>
      <c r="G3" s="30"/>
      <c r="H3" s="30"/>
    </row>
    <row r="4" spans="1:8" ht="13.8" thickBot="1">
      <c r="A4" s="33" t="s">
        <v>25</v>
      </c>
      <c r="B4" s="125" t="s">
        <v>16</v>
      </c>
    </row>
    <row r="5" spans="1:8" ht="14.55" customHeight="1">
      <c r="A5" s="204"/>
      <c r="B5" s="198" t="s">
        <v>26</v>
      </c>
      <c r="C5" s="200" t="s">
        <v>27</v>
      </c>
      <c r="D5" s="198" t="s">
        <v>30</v>
      </c>
      <c r="E5" s="198"/>
      <c r="F5" s="198"/>
      <c r="G5" s="198"/>
      <c r="H5" s="202" t="s">
        <v>31</v>
      </c>
    </row>
    <row r="6" spans="1:8" ht="26.4">
      <c r="A6" s="205"/>
      <c r="B6" s="199"/>
      <c r="C6" s="201"/>
      <c r="D6" s="120" t="s">
        <v>28</v>
      </c>
      <c r="E6" s="120" t="s">
        <v>29</v>
      </c>
      <c r="F6" s="120" t="s">
        <v>32</v>
      </c>
      <c r="G6" s="120" t="s">
        <v>33</v>
      </c>
      <c r="H6" s="203"/>
    </row>
    <row r="7" spans="1:8" ht="39.6">
      <c r="A7" s="41">
        <v>1</v>
      </c>
      <c r="B7" s="39" t="s">
        <v>143</v>
      </c>
      <c r="C7" s="120" t="s">
        <v>28</v>
      </c>
      <c r="D7" s="40"/>
      <c r="E7" s="40"/>
      <c r="F7" s="40"/>
      <c r="G7" s="39" t="s">
        <v>7</v>
      </c>
      <c r="H7" s="143" t="s">
        <v>144</v>
      </c>
    </row>
    <row r="8" spans="1:8">
      <c r="A8" s="41"/>
      <c r="B8" s="40"/>
      <c r="C8" s="42"/>
      <c r="D8" s="40"/>
      <c r="E8" s="40"/>
      <c r="F8" s="40"/>
      <c r="G8" s="40"/>
      <c r="H8" s="43"/>
    </row>
    <row r="9" spans="1:8">
      <c r="A9" s="41"/>
      <c r="B9" s="40"/>
      <c r="C9" s="42"/>
      <c r="D9" s="40"/>
      <c r="E9" s="40"/>
      <c r="F9" s="40"/>
      <c r="G9" s="40"/>
      <c r="H9" s="43"/>
    </row>
    <row r="10" spans="1:8" ht="13.8" thickBot="1">
      <c r="A10" s="44"/>
      <c r="B10" s="45"/>
      <c r="C10" s="46"/>
      <c r="D10" s="45"/>
      <c r="E10" s="45"/>
      <c r="F10" s="45"/>
      <c r="G10" s="45"/>
      <c r="H10" s="47"/>
    </row>
    <row r="11" spans="1:8">
      <c r="A11" s="30"/>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E9"/>
  <sheetViews>
    <sheetView zoomScale="80" zoomScaleNormal="80" workbookViewId="0">
      <selection activeCell="E6" sqref="E6"/>
    </sheetView>
  </sheetViews>
  <sheetFormatPr defaultColWidth="9.21875" defaultRowHeight="13.2"/>
  <cols>
    <col min="1" max="1" width="10.5546875" style="31" bestFit="1" customWidth="1"/>
    <col min="2" max="2" width="70.21875" style="31" customWidth="1"/>
    <col min="3" max="5" width="10.77734375" style="31" customWidth="1"/>
    <col min="6" max="16384" width="9.21875" style="31"/>
  </cols>
  <sheetData>
    <row r="1" spans="1:5" ht="13.8">
      <c r="A1" s="2" t="s">
        <v>112</v>
      </c>
      <c r="B1" s="31" t="str">
        <f>'20. LI3'!B1</f>
        <v>Crystal</v>
      </c>
    </row>
    <row r="2" spans="1:5" ht="13.8">
      <c r="A2" s="30" t="s">
        <v>24</v>
      </c>
      <c r="B2" s="147">
        <f>'20. LI3'!B2</f>
        <v>46022</v>
      </c>
    </row>
    <row r="4" spans="1:5" ht="13.8" thickBot="1">
      <c r="A4" s="48" t="s">
        <v>69</v>
      </c>
      <c r="B4" s="125" t="s">
        <v>18</v>
      </c>
      <c r="C4" s="49"/>
    </row>
    <row r="5" spans="1:5">
      <c r="A5" s="50"/>
      <c r="B5" s="51"/>
      <c r="C5" s="52">
        <v>2025</v>
      </c>
      <c r="D5" s="52">
        <v>2024</v>
      </c>
      <c r="E5" s="53">
        <v>2023</v>
      </c>
    </row>
    <row r="6" spans="1:5">
      <c r="A6" s="38">
        <v>1</v>
      </c>
      <c r="B6" s="40" t="s">
        <v>70</v>
      </c>
      <c r="C6" s="35">
        <v>92706</v>
      </c>
      <c r="D6" s="35"/>
      <c r="E6" s="54"/>
    </row>
    <row r="7" spans="1:5">
      <c r="A7" s="38">
        <v>2</v>
      </c>
      <c r="B7" s="55" t="s">
        <v>71</v>
      </c>
      <c r="C7" s="35">
        <v>51314</v>
      </c>
      <c r="D7" s="35"/>
      <c r="E7" s="54"/>
    </row>
    <row r="8" spans="1:5">
      <c r="A8" s="38">
        <v>3</v>
      </c>
      <c r="B8" s="40" t="s">
        <v>72</v>
      </c>
      <c r="C8" s="35">
        <v>3</v>
      </c>
      <c r="D8" s="35"/>
      <c r="E8" s="54"/>
    </row>
    <row r="9" spans="1:5" ht="13.8" thickBot="1">
      <c r="A9" s="36">
        <v>4</v>
      </c>
      <c r="B9" s="45" t="s">
        <v>73</v>
      </c>
      <c r="C9" s="56">
        <v>68779</v>
      </c>
      <c r="D9" s="56"/>
      <c r="E9" s="5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G12"/>
  <sheetViews>
    <sheetView zoomScale="80" zoomScaleNormal="80" workbookViewId="0">
      <selection activeCell="F22" sqref="F22"/>
    </sheetView>
  </sheetViews>
  <sheetFormatPr defaultColWidth="9.21875" defaultRowHeight="13.2"/>
  <cols>
    <col min="1" max="1" width="10.5546875" style="31" bestFit="1" customWidth="1"/>
    <col min="2" max="2" width="52.5546875" style="31" customWidth="1"/>
    <col min="3" max="3" width="13.21875" style="31" customWidth="1"/>
    <col min="4" max="4" width="12.6640625" style="31" bestFit="1" customWidth="1"/>
    <col min="5" max="5" width="14.44140625" style="31" bestFit="1" customWidth="1"/>
    <col min="6" max="6" width="24.21875" style="31" customWidth="1"/>
    <col min="7" max="7" width="27.5546875" style="31" customWidth="1"/>
    <col min="8" max="16384" width="9.21875" style="31"/>
  </cols>
  <sheetData>
    <row r="1" spans="1:7" ht="13.8">
      <c r="A1" s="2" t="s">
        <v>112</v>
      </c>
      <c r="B1" s="31" t="str">
        <f>'20. LI3'!B1</f>
        <v>Crystal</v>
      </c>
    </row>
    <row r="2" spans="1:7" ht="13.8">
      <c r="A2" s="31" t="s">
        <v>24</v>
      </c>
      <c r="B2" s="147">
        <f>'20. LI3'!B2</f>
        <v>46022</v>
      </c>
    </row>
    <row r="4" spans="1:7" ht="13.8" thickBot="1">
      <c r="A4" s="48" t="s">
        <v>34</v>
      </c>
      <c r="B4" s="126" t="s">
        <v>20</v>
      </c>
    </row>
    <row r="5" spans="1:7">
      <c r="A5" s="58"/>
      <c r="B5" s="51"/>
      <c r="C5" s="51" t="s">
        <v>0</v>
      </c>
      <c r="D5" s="51" t="s">
        <v>1</v>
      </c>
      <c r="E5" s="51" t="s">
        <v>2</v>
      </c>
      <c r="F5" s="51" t="s">
        <v>3</v>
      </c>
      <c r="G5" s="59" t="s">
        <v>4</v>
      </c>
    </row>
    <row r="6" spans="1:7" s="32" customFormat="1" ht="52.8">
      <c r="A6" s="60"/>
      <c r="B6" s="40"/>
      <c r="C6" s="188">
        <v>2025</v>
      </c>
      <c r="D6" s="188">
        <v>2024</v>
      </c>
      <c r="E6" s="188">
        <v>2023</v>
      </c>
      <c r="F6" s="61" t="s">
        <v>95</v>
      </c>
      <c r="G6" s="39" t="s">
        <v>96</v>
      </c>
    </row>
    <row r="7" spans="1:7">
      <c r="A7" s="62">
        <v>1</v>
      </c>
      <c r="B7" s="40" t="s">
        <v>35</v>
      </c>
      <c r="C7" s="148">
        <v>117187763.49212275</v>
      </c>
      <c r="D7" s="175">
        <v>101487058.24000002</v>
      </c>
      <c r="E7" s="175">
        <v>82580156.530000001</v>
      </c>
      <c r="F7" s="189"/>
      <c r="G7" s="189"/>
    </row>
    <row r="8" spans="1:7">
      <c r="A8" s="62">
        <v>2</v>
      </c>
      <c r="B8" s="63" t="s">
        <v>36</v>
      </c>
      <c r="C8" s="148">
        <v>-9726194.5500000007</v>
      </c>
      <c r="D8" s="176">
        <v>-232195.990000032</v>
      </c>
      <c r="E8" s="176">
        <v>-3332319</v>
      </c>
      <c r="F8" s="189"/>
      <c r="G8" s="189"/>
    </row>
    <row r="9" spans="1:7">
      <c r="A9" s="62">
        <v>3</v>
      </c>
      <c r="B9" s="64" t="s">
        <v>101</v>
      </c>
      <c r="C9" s="148">
        <v>29365.45</v>
      </c>
      <c r="D9" s="178">
        <v>81987.48</v>
      </c>
      <c r="E9" s="178">
        <v>15640.01</v>
      </c>
      <c r="F9" s="189"/>
      <c r="G9" s="189"/>
    </row>
    <row r="10" spans="1:7" ht="14.4" thickBot="1">
      <c r="A10" s="65">
        <v>4</v>
      </c>
      <c r="B10" s="66" t="s">
        <v>37</v>
      </c>
      <c r="C10" s="187">
        <f>SUM(C7:C8)-C9</f>
        <v>107432203.49212275</v>
      </c>
      <c r="D10" s="187">
        <f>SUM(D7:D8)-D9</f>
        <v>101172874.76999998</v>
      </c>
      <c r="E10" s="187">
        <f>SUM(E7:E8)-E9</f>
        <v>79232197.519999996</v>
      </c>
      <c r="F10" s="133">
        <f>SUMIF(C10:E10, "&gt;=0",C10:E10)/3</f>
        <v>95945758.594040915</v>
      </c>
      <c r="G10" s="134">
        <f>F10*15%/8%</f>
        <v>179898297.36382669</v>
      </c>
    </row>
    <row r="11" spans="1:7" ht="14.4">
      <c r="A11" s="67"/>
      <c r="G11" s="177"/>
    </row>
    <row r="12" spans="1:7">
      <c r="F12" s="179"/>
      <c r="G12" s="180"/>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zoomScale="80" zoomScaleNormal="80" workbookViewId="0">
      <selection activeCell="D7" sqref="D7:F22"/>
    </sheetView>
  </sheetViews>
  <sheetFormatPr defaultColWidth="9.21875" defaultRowHeight="13.2"/>
  <cols>
    <col min="1" max="1" width="10.5546875" style="86" bestFit="1" customWidth="1"/>
    <col min="2" max="2" width="16.21875" style="31" customWidth="1"/>
    <col min="3" max="3" width="42.77734375" style="31" customWidth="1"/>
    <col min="4" max="5" width="33.44140625" style="31" customWidth="1"/>
    <col min="6" max="6" width="38.77734375" style="31" customWidth="1"/>
    <col min="7" max="16384" width="9.21875" style="31"/>
  </cols>
  <sheetData>
    <row r="1" spans="1:9" ht="13.8">
      <c r="A1" s="2" t="s">
        <v>112</v>
      </c>
      <c r="B1" s="31" t="str">
        <f>'20. LI3'!B1</f>
        <v>Crystal</v>
      </c>
    </row>
    <row r="2" spans="1:9" ht="13.8">
      <c r="A2" s="30" t="s">
        <v>24</v>
      </c>
      <c r="B2" s="147">
        <f>'20. LI3'!B2</f>
        <v>46022</v>
      </c>
    </row>
    <row r="3" spans="1:9">
      <c r="A3" s="68"/>
    </row>
    <row r="4" spans="1:9" ht="13.8" thickBot="1">
      <c r="A4" s="48" t="s">
        <v>74</v>
      </c>
      <c r="B4" s="210" t="s">
        <v>21</v>
      </c>
      <c r="C4" s="210"/>
      <c r="D4" s="69"/>
      <c r="E4" s="69"/>
      <c r="F4" s="69"/>
    </row>
    <row r="5" spans="1:9" ht="16.5" customHeight="1">
      <c r="A5" s="70"/>
      <c r="B5" s="71"/>
      <c r="C5" s="71"/>
      <c r="D5" s="72" t="s">
        <v>102</v>
      </c>
      <c r="E5" s="72" t="s">
        <v>75</v>
      </c>
      <c r="F5" s="73" t="s">
        <v>43</v>
      </c>
    </row>
    <row r="6" spans="1:9" ht="15" customHeight="1">
      <c r="A6" s="74">
        <v>1</v>
      </c>
      <c r="B6" s="201" t="s">
        <v>76</v>
      </c>
      <c r="C6" s="75" t="s">
        <v>44</v>
      </c>
      <c r="D6" s="76">
        <v>6</v>
      </c>
      <c r="E6" s="76">
        <v>6</v>
      </c>
      <c r="F6" s="77">
        <v>2</v>
      </c>
    </row>
    <row r="7" spans="1:9" ht="15" customHeight="1">
      <c r="A7" s="74">
        <v>2</v>
      </c>
      <c r="B7" s="206"/>
      <c r="C7" s="75" t="s">
        <v>77</v>
      </c>
      <c r="D7" s="149">
        <f>D8+D10+D12</f>
        <v>1463721.4</v>
      </c>
      <c r="E7" s="149">
        <f>E8+E10+E12</f>
        <v>560377.96409200015</v>
      </c>
      <c r="F7" s="150">
        <f>F8+F10+F12</f>
        <v>465000</v>
      </c>
    </row>
    <row r="8" spans="1:9" ht="15" customHeight="1">
      <c r="A8" s="74">
        <v>3</v>
      </c>
      <c r="B8" s="206"/>
      <c r="C8" s="80" t="s">
        <v>45</v>
      </c>
      <c r="D8" s="151">
        <v>1463721.4</v>
      </c>
      <c r="E8" s="151">
        <v>560377.96409200015</v>
      </c>
      <c r="F8" s="152">
        <f>300000+165000</f>
        <v>465000</v>
      </c>
    </row>
    <row r="9" spans="1:9" ht="15" customHeight="1">
      <c r="A9" s="74">
        <v>4</v>
      </c>
      <c r="B9" s="206"/>
      <c r="C9" s="81" t="s">
        <v>78</v>
      </c>
      <c r="D9" s="151"/>
      <c r="E9" s="151"/>
      <c r="F9" s="152"/>
    </row>
    <row r="10" spans="1:9" ht="30" customHeight="1">
      <c r="A10" s="74">
        <v>5</v>
      </c>
      <c r="B10" s="206"/>
      <c r="C10" s="80" t="s">
        <v>79</v>
      </c>
      <c r="D10" s="151"/>
      <c r="E10" s="151"/>
      <c r="F10" s="152"/>
    </row>
    <row r="11" spans="1:9" ht="15" customHeight="1">
      <c r="A11" s="74">
        <v>6</v>
      </c>
      <c r="B11" s="206"/>
      <c r="C11" s="81" t="s">
        <v>80</v>
      </c>
      <c r="D11" s="151"/>
      <c r="E11" s="151"/>
      <c r="F11" s="152"/>
    </row>
    <row r="12" spans="1:9" ht="15" customHeight="1">
      <c r="A12" s="74">
        <v>7</v>
      </c>
      <c r="B12" s="206"/>
      <c r="C12" s="80" t="s">
        <v>81</v>
      </c>
      <c r="D12" s="151"/>
      <c r="E12" s="151"/>
      <c r="F12" s="152"/>
    </row>
    <row r="13" spans="1:9" ht="15" customHeight="1">
      <c r="A13" s="74">
        <v>8</v>
      </c>
      <c r="B13" s="207"/>
      <c r="C13" s="81" t="s">
        <v>80</v>
      </c>
      <c r="D13" s="151"/>
      <c r="E13" s="151"/>
      <c r="F13" s="152"/>
    </row>
    <row r="14" spans="1:9" ht="15" customHeight="1">
      <c r="A14" s="74">
        <v>9</v>
      </c>
      <c r="B14" s="201" t="s">
        <v>82</v>
      </c>
      <c r="C14" s="75" t="s">
        <v>44</v>
      </c>
      <c r="D14" s="153">
        <v>6</v>
      </c>
      <c r="E14" s="154"/>
      <c r="F14" s="155">
        <v>2</v>
      </c>
      <c r="I14" s="84"/>
    </row>
    <row r="15" spans="1:9" ht="15" customHeight="1">
      <c r="A15" s="74">
        <v>10</v>
      </c>
      <c r="B15" s="206"/>
      <c r="C15" s="75" t="s">
        <v>83</v>
      </c>
      <c r="D15" s="156">
        <f>D16+D18+D20</f>
        <v>117719.16125000002</v>
      </c>
      <c r="E15" s="156">
        <f>E16+E18+E20</f>
        <v>0</v>
      </c>
      <c r="F15" s="157">
        <f>F16+F18+F20</f>
        <v>34782.46</v>
      </c>
    </row>
    <row r="16" spans="1:9" ht="15" customHeight="1">
      <c r="A16" s="74">
        <v>11</v>
      </c>
      <c r="B16" s="206"/>
      <c r="C16" s="80" t="s">
        <v>45</v>
      </c>
      <c r="D16" s="153">
        <v>4687.3412499999995</v>
      </c>
      <c r="E16" s="154"/>
      <c r="F16" s="155">
        <v>31250</v>
      </c>
    </row>
    <row r="17" spans="1:6" ht="15" customHeight="1">
      <c r="A17" s="74">
        <v>12</v>
      </c>
      <c r="B17" s="206"/>
      <c r="C17" s="81" t="s">
        <v>78</v>
      </c>
      <c r="D17" s="153">
        <v>0</v>
      </c>
      <c r="E17" s="151"/>
      <c r="F17" s="152"/>
    </row>
    <row r="18" spans="1:6" ht="30" customHeight="1">
      <c r="A18" s="74">
        <v>13</v>
      </c>
      <c r="B18" s="206"/>
      <c r="C18" s="80" t="s">
        <v>84</v>
      </c>
      <c r="D18" s="153"/>
      <c r="E18" s="154"/>
      <c r="F18" s="158"/>
    </row>
    <row r="19" spans="1:6" ht="15" customHeight="1">
      <c r="A19" s="74">
        <v>14</v>
      </c>
      <c r="B19" s="206"/>
      <c r="C19" s="81" t="s">
        <v>80</v>
      </c>
      <c r="D19" s="153"/>
      <c r="E19" s="154"/>
      <c r="F19" s="158"/>
    </row>
    <row r="20" spans="1:6" ht="15" customHeight="1">
      <c r="A20" s="74">
        <v>15</v>
      </c>
      <c r="B20" s="206"/>
      <c r="C20" s="80" t="s">
        <v>81</v>
      </c>
      <c r="D20" s="153">
        <v>113031.82000000002</v>
      </c>
      <c r="E20" s="154"/>
      <c r="F20" s="155">
        <v>3532.46</v>
      </c>
    </row>
    <row r="21" spans="1:6" ht="15" customHeight="1">
      <c r="A21" s="74">
        <v>16</v>
      </c>
      <c r="B21" s="207"/>
      <c r="C21" s="81" t="s">
        <v>80</v>
      </c>
      <c r="D21" s="154"/>
      <c r="E21" s="154"/>
      <c r="F21" s="158"/>
    </row>
    <row r="22" spans="1:6" ht="15" customHeight="1" thickBot="1">
      <c r="A22" s="85">
        <v>17</v>
      </c>
      <c r="B22" s="208" t="s">
        <v>85</v>
      </c>
      <c r="C22" s="209"/>
      <c r="D22" s="159">
        <f>D7+D15</f>
        <v>1581440.56125</v>
      </c>
      <c r="E22" s="159">
        <f>E7+E15</f>
        <v>560377.96409200015</v>
      </c>
      <c r="F22" s="160">
        <f>F7+F15</f>
        <v>499782.46</v>
      </c>
    </row>
  </sheetData>
  <mergeCells count="4">
    <mergeCell ref="B6:B13"/>
    <mergeCell ref="B14:B21"/>
    <mergeCell ref="B22:C22"/>
    <mergeCell ref="B4:C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80" zoomScaleNormal="80" workbookViewId="0">
      <selection activeCell="C6" sqref="C6:E19"/>
    </sheetView>
  </sheetViews>
  <sheetFormatPr defaultColWidth="9.21875" defaultRowHeight="13.2"/>
  <cols>
    <col min="1" max="1" width="35.21875" style="31" customWidth="1"/>
    <col min="2" max="2" width="45.77734375" style="31" customWidth="1"/>
    <col min="3" max="4" width="29.44140625" style="31" customWidth="1"/>
    <col min="5" max="5" width="28.44140625" style="31" customWidth="1"/>
    <col min="6" max="6" width="14" style="31" bestFit="1" customWidth="1"/>
    <col min="7" max="7" width="14.77734375" style="31" customWidth="1"/>
    <col min="8" max="8" width="26.44140625" style="31" customWidth="1"/>
    <col min="9" max="9" width="16.21875" style="31" bestFit="1" customWidth="1"/>
    <col min="10" max="10" width="14" style="31" bestFit="1" customWidth="1"/>
    <col min="11" max="11" width="14.77734375" style="31" customWidth="1"/>
    <col min="12" max="12" width="26.77734375" style="31" customWidth="1"/>
    <col min="13" max="16384" width="9.21875" style="31"/>
  </cols>
  <sheetData>
    <row r="1" spans="1:12" ht="13.8">
      <c r="A1" s="2" t="s">
        <v>112</v>
      </c>
      <c r="B1" s="31" t="str">
        <f>'20. LI3'!B1</f>
        <v>Crystal</v>
      </c>
    </row>
    <row r="2" spans="1:12" ht="13.8">
      <c r="A2" s="31" t="s">
        <v>24</v>
      </c>
      <c r="B2" s="147">
        <f>'20. LI3'!B2</f>
        <v>46022</v>
      </c>
      <c r="C2" s="87"/>
      <c r="D2" s="87"/>
      <c r="E2" s="87"/>
      <c r="F2" s="87"/>
      <c r="G2" s="87"/>
      <c r="H2" s="87"/>
      <c r="I2" s="87"/>
      <c r="J2" s="87"/>
      <c r="K2" s="87"/>
      <c r="L2" s="87"/>
    </row>
    <row r="3" spans="1:12">
      <c r="B3" s="87"/>
      <c r="C3" s="87"/>
      <c r="D3" s="87"/>
      <c r="E3" s="87"/>
      <c r="F3" s="87"/>
      <c r="G3" s="87"/>
      <c r="H3" s="87"/>
      <c r="I3" s="87"/>
      <c r="J3" s="87"/>
      <c r="K3" s="87"/>
      <c r="L3" s="87"/>
    </row>
    <row r="4" spans="1:12" ht="13.8" thickBot="1">
      <c r="A4" s="129" t="s">
        <v>38</v>
      </c>
      <c r="B4" s="69" t="s">
        <v>22</v>
      </c>
      <c r="C4" s="87"/>
      <c r="D4" s="87"/>
      <c r="E4" s="87"/>
      <c r="F4" s="87"/>
      <c r="G4" s="87"/>
      <c r="H4" s="87"/>
      <c r="I4" s="87"/>
      <c r="J4" s="87"/>
      <c r="K4" s="87"/>
      <c r="L4" s="87"/>
    </row>
    <row r="5" spans="1:12">
      <c r="A5" s="88"/>
      <c r="B5" s="51"/>
      <c r="C5" s="119" t="s">
        <v>102</v>
      </c>
      <c r="D5" s="119" t="s">
        <v>75</v>
      </c>
      <c r="E5" s="121" t="s">
        <v>43</v>
      </c>
      <c r="F5" s="87"/>
      <c r="G5" s="87"/>
      <c r="H5" s="87"/>
      <c r="I5" s="87"/>
      <c r="J5" s="87"/>
      <c r="K5" s="87"/>
      <c r="L5" s="87"/>
    </row>
    <row r="6" spans="1:12">
      <c r="A6" s="211" t="s">
        <v>39</v>
      </c>
      <c r="B6" s="89" t="s">
        <v>44</v>
      </c>
      <c r="C6" s="161"/>
      <c r="D6" s="161"/>
      <c r="E6" s="162"/>
      <c r="F6" s="87"/>
      <c r="G6" s="87"/>
      <c r="H6" s="87"/>
      <c r="I6" s="87"/>
      <c r="J6" s="87"/>
      <c r="K6" s="87"/>
      <c r="L6" s="87"/>
    </row>
    <row r="7" spans="1:12">
      <c r="A7" s="212"/>
      <c r="B7" s="90" t="s">
        <v>111</v>
      </c>
      <c r="C7" s="161"/>
      <c r="D7" s="161"/>
      <c r="E7" s="163"/>
      <c r="F7" s="87"/>
      <c r="G7" s="87"/>
      <c r="H7" s="87"/>
      <c r="I7" s="87"/>
      <c r="J7" s="87"/>
      <c r="K7" s="87"/>
      <c r="L7" s="87"/>
    </row>
    <row r="8" spans="1:12">
      <c r="A8" s="213" t="s">
        <v>40</v>
      </c>
      <c r="B8" s="89" t="s">
        <v>44</v>
      </c>
      <c r="C8" s="161"/>
      <c r="D8" s="161"/>
      <c r="E8" s="162"/>
      <c r="F8" s="87"/>
      <c r="G8" s="87"/>
      <c r="H8" s="87"/>
      <c r="I8" s="87"/>
      <c r="J8" s="87"/>
      <c r="K8" s="87"/>
      <c r="L8" s="87"/>
    </row>
    <row r="9" spans="1:12">
      <c r="A9" s="213"/>
      <c r="B9" s="90" t="s">
        <v>49</v>
      </c>
      <c r="C9" s="164">
        <f>C10+C11+C12+C13</f>
        <v>0</v>
      </c>
      <c r="D9" s="164">
        <f>D10+D11+D12+D13</f>
        <v>0</v>
      </c>
      <c r="E9" s="164">
        <f>E10+E11+E12+E13</f>
        <v>0</v>
      </c>
      <c r="F9" s="87"/>
      <c r="G9" s="87"/>
      <c r="H9" s="87"/>
      <c r="I9" s="87"/>
      <c r="J9" s="87"/>
      <c r="K9" s="87"/>
      <c r="L9" s="87"/>
    </row>
    <row r="10" spans="1:12">
      <c r="A10" s="213"/>
      <c r="B10" s="91" t="s">
        <v>45</v>
      </c>
      <c r="C10" s="161"/>
      <c r="D10" s="161"/>
      <c r="E10" s="163"/>
      <c r="F10" s="87"/>
      <c r="G10" s="87"/>
      <c r="H10" s="87"/>
      <c r="I10" s="87"/>
      <c r="J10" s="87"/>
      <c r="K10" s="87"/>
      <c r="L10" s="87"/>
    </row>
    <row r="11" spans="1:12">
      <c r="A11" s="213"/>
      <c r="B11" s="91" t="s">
        <v>46</v>
      </c>
      <c r="C11" s="161"/>
      <c r="D11" s="161"/>
      <c r="E11" s="162"/>
      <c r="F11" s="87"/>
      <c r="G11" s="87"/>
      <c r="H11" s="87"/>
      <c r="I11" s="87"/>
      <c r="J11" s="87"/>
      <c r="K11" s="87"/>
      <c r="L11" s="87"/>
    </row>
    <row r="12" spans="1:12">
      <c r="A12" s="213"/>
      <c r="B12" s="91" t="s">
        <v>47</v>
      </c>
      <c r="C12" s="161"/>
      <c r="D12" s="161"/>
      <c r="E12" s="162"/>
      <c r="F12" s="87"/>
      <c r="G12" s="87"/>
      <c r="H12" s="87"/>
      <c r="I12" s="87"/>
      <c r="J12" s="87"/>
      <c r="K12" s="87"/>
      <c r="L12" s="87"/>
    </row>
    <row r="13" spans="1:12">
      <c r="A13" s="213"/>
      <c r="B13" s="91" t="s">
        <v>97</v>
      </c>
      <c r="C13" s="161"/>
      <c r="D13" s="161"/>
      <c r="E13" s="162"/>
      <c r="F13" s="87"/>
      <c r="G13" s="87"/>
      <c r="H13" s="87"/>
      <c r="I13" s="87"/>
      <c r="J13" s="87"/>
      <c r="K13" s="87"/>
      <c r="L13" s="87"/>
    </row>
    <row r="14" spans="1:12">
      <c r="A14" s="213" t="s">
        <v>41</v>
      </c>
      <c r="B14" s="89" t="s">
        <v>44</v>
      </c>
      <c r="C14" s="161"/>
      <c r="D14" s="161"/>
      <c r="E14" s="162"/>
      <c r="F14" s="87"/>
      <c r="G14" s="87"/>
      <c r="H14" s="87"/>
      <c r="I14" s="87"/>
      <c r="J14" s="87"/>
      <c r="K14" s="87"/>
      <c r="L14" s="87"/>
    </row>
    <row r="15" spans="1:12">
      <c r="A15" s="213"/>
      <c r="B15" s="90" t="s">
        <v>49</v>
      </c>
      <c r="C15" s="164">
        <f>C16+C17+C18+C19</f>
        <v>0</v>
      </c>
      <c r="D15" s="164">
        <f>D16+D17+D18+D19</f>
        <v>0</v>
      </c>
      <c r="E15" s="164">
        <f>E16+E17+E18+E19</f>
        <v>0</v>
      </c>
      <c r="F15" s="87"/>
      <c r="G15" s="87"/>
      <c r="H15" s="87"/>
      <c r="I15" s="87"/>
      <c r="J15" s="87"/>
      <c r="K15" s="87"/>
      <c r="L15" s="87"/>
    </row>
    <row r="16" spans="1:12">
      <c r="A16" s="213"/>
      <c r="B16" s="91" t="s">
        <v>45</v>
      </c>
      <c r="C16" s="161"/>
      <c r="D16" s="161"/>
      <c r="E16" s="162"/>
      <c r="F16" s="87"/>
      <c r="G16" s="87"/>
      <c r="H16" s="87"/>
      <c r="I16" s="87"/>
      <c r="J16" s="87"/>
      <c r="K16" s="87"/>
      <c r="L16" s="87"/>
    </row>
    <row r="17" spans="1:12">
      <c r="A17" s="211"/>
      <c r="B17" s="91" t="s">
        <v>46</v>
      </c>
      <c r="C17" s="165"/>
      <c r="D17" s="165"/>
      <c r="E17" s="166"/>
      <c r="F17" s="87"/>
      <c r="G17" s="87"/>
      <c r="H17" s="87"/>
      <c r="I17" s="87"/>
      <c r="J17" s="87"/>
      <c r="K17" s="87"/>
      <c r="L17" s="87"/>
    </row>
    <row r="18" spans="1:12">
      <c r="A18" s="211"/>
      <c r="B18" s="91" t="s">
        <v>47</v>
      </c>
      <c r="C18" s="165"/>
      <c r="D18" s="165"/>
      <c r="E18" s="166"/>
      <c r="F18" s="87"/>
      <c r="G18" s="87"/>
      <c r="H18" s="87"/>
      <c r="I18" s="87"/>
      <c r="J18" s="87"/>
      <c r="K18" s="87"/>
      <c r="L18" s="87"/>
    </row>
    <row r="19" spans="1:12" ht="13.8" thickBot="1">
      <c r="A19" s="214"/>
      <c r="B19" s="130" t="s">
        <v>97</v>
      </c>
      <c r="C19" s="167"/>
      <c r="D19" s="167"/>
      <c r="E19" s="168"/>
      <c r="F19" s="87"/>
      <c r="G19" s="87"/>
      <c r="H19" s="87"/>
      <c r="I19" s="87"/>
      <c r="J19" s="87"/>
      <c r="K19" s="87"/>
      <c r="L19" s="87"/>
    </row>
    <row r="20" spans="1:12">
      <c r="A20" s="87"/>
      <c r="B20" s="87"/>
      <c r="C20" s="87"/>
      <c r="D20" s="87"/>
      <c r="E20" s="87"/>
      <c r="F20" s="87"/>
      <c r="G20" s="87"/>
      <c r="H20" s="87"/>
      <c r="I20" s="87"/>
      <c r="J20" s="87"/>
      <c r="K20" s="87"/>
      <c r="L20" s="87"/>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80" zoomScaleNormal="80" workbookViewId="0">
      <pane xSplit="2" ySplit="6" topLeftCell="D7" activePane="bottomRight" state="frozen"/>
      <selection activeCell="L18" sqref="L18"/>
      <selection pane="topRight" activeCell="L18" sqref="L18"/>
      <selection pane="bottomLeft" activeCell="L18" sqref="L18"/>
      <selection pane="bottomRight" activeCell="D7" sqref="D7"/>
    </sheetView>
  </sheetViews>
  <sheetFormatPr defaultColWidth="9.21875" defaultRowHeight="13.2"/>
  <cols>
    <col min="1" max="1" width="10.5546875" style="31" bestFit="1" customWidth="1"/>
    <col min="2" max="2" width="54.77734375" style="31" customWidth="1"/>
    <col min="3" max="3" width="26.77734375" style="31" customWidth="1"/>
    <col min="4" max="4" width="34.77734375" style="31" customWidth="1"/>
    <col min="5" max="5" width="26.77734375" style="31" customWidth="1"/>
    <col min="6" max="6" width="25.5546875" style="31" customWidth="1"/>
    <col min="7" max="7" width="25" style="31" customWidth="1"/>
    <col min="8" max="16384" width="9.21875" style="31"/>
  </cols>
  <sheetData>
    <row r="1" spans="1:7" ht="13.8">
      <c r="A1" s="2" t="s">
        <v>112</v>
      </c>
      <c r="B1" s="31" t="str">
        <f>'20. LI3'!B1</f>
        <v>Crystal</v>
      </c>
    </row>
    <row r="2" spans="1:7" ht="13.8">
      <c r="A2" s="30" t="s">
        <v>24</v>
      </c>
      <c r="B2" s="147">
        <f>'20. LI3'!B2</f>
        <v>46022</v>
      </c>
    </row>
    <row r="3" spans="1:7">
      <c r="B3" s="92"/>
    </row>
    <row r="4" spans="1:7" ht="13.8" thickBot="1">
      <c r="A4" s="48" t="s">
        <v>86</v>
      </c>
      <c r="B4" s="127" t="s">
        <v>94</v>
      </c>
    </row>
    <row r="5" spans="1:7" s="92" customFormat="1">
      <c r="A5" s="93"/>
      <c r="B5" s="34"/>
      <c r="C5" s="94" t="s">
        <v>0</v>
      </c>
      <c r="D5" s="119" t="s">
        <v>1</v>
      </c>
      <c r="E5" s="119" t="s">
        <v>2</v>
      </c>
      <c r="F5" s="119" t="s">
        <v>3</v>
      </c>
      <c r="G5" s="121" t="s">
        <v>4</v>
      </c>
    </row>
    <row r="6" spans="1:7" ht="39.6">
      <c r="A6" s="95"/>
      <c r="B6" s="96"/>
      <c r="C6" s="97" t="s">
        <v>87</v>
      </c>
      <c r="D6" s="96" t="s">
        <v>114</v>
      </c>
      <c r="E6" s="123" t="s">
        <v>88</v>
      </c>
      <c r="F6" s="123" t="s">
        <v>100</v>
      </c>
      <c r="G6" s="122" t="s">
        <v>89</v>
      </c>
    </row>
    <row r="7" spans="1:7">
      <c r="A7" s="95">
        <v>1</v>
      </c>
      <c r="B7" s="98" t="s">
        <v>102</v>
      </c>
      <c r="C7" s="99">
        <f>SUM(C8:C11)</f>
        <v>0</v>
      </c>
      <c r="D7" s="99">
        <f t="shared" ref="D7:G7" si="0">SUM(D8:D11)</f>
        <v>0</v>
      </c>
      <c r="E7" s="99">
        <f t="shared" si="0"/>
        <v>0</v>
      </c>
      <c r="F7" s="99">
        <f t="shared" si="0"/>
        <v>0</v>
      </c>
      <c r="G7" s="99">
        <f t="shared" si="0"/>
        <v>0</v>
      </c>
    </row>
    <row r="8" spans="1:7">
      <c r="A8" s="95">
        <v>2</v>
      </c>
      <c r="B8" s="100" t="s">
        <v>63</v>
      </c>
      <c r="C8" s="101"/>
      <c r="D8" s="144"/>
      <c r="E8" s="82"/>
      <c r="F8" s="82"/>
      <c r="G8" s="83"/>
    </row>
    <row r="9" spans="1:7">
      <c r="A9" s="95">
        <v>3</v>
      </c>
      <c r="B9" s="100" t="s">
        <v>90</v>
      </c>
      <c r="C9" s="101"/>
      <c r="D9" s="82"/>
      <c r="E9" s="82"/>
      <c r="F9" s="82"/>
      <c r="G9" s="83"/>
    </row>
    <row r="10" spans="1:7">
      <c r="A10" s="95">
        <v>4</v>
      </c>
      <c r="B10" s="102" t="s">
        <v>91</v>
      </c>
      <c r="C10" s="101"/>
      <c r="D10" s="82"/>
      <c r="E10" s="82"/>
      <c r="F10" s="82"/>
      <c r="G10" s="83"/>
    </row>
    <row r="11" spans="1:7">
      <c r="A11" s="95">
        <v>5</v>
      </c>
      <c r="B11" s="100" t="s">
        <v>92</v>
      </c>
      <c r="C11" s="101"/>
      <c r="D11" s="82"/>
      <c r="E11" s="82"/>
      <c r="F11" s="82"/>
      <c r="G11" s="83"/>
    </row>
    <row r="12" spans="1:7">
      <c r="A12" s="95">
        <v>6</v>
      </c>
      <c r="B12" s="75" t="s">
        <v>75</v>
      </c>
      <c r="C12" s="78">
        <f>SUM(C13:C16)</f>
        <v>0</v>
      </c>
      <c r="D12" s="78">
        <f>SUM(D13:D16)</f>
        <v>0</v>
      </c>
      <c r="E12" s="78">
        <f>SUM(E13:E16)</f>
        <v>0</v>
      </c>
      <c r="F12" s="78">
        <f>SUM(F13:F16)</f>
        <v>0</v>
      </c>
      <c r="G12" s="79">
        <f>SUM(G13:G16)</f>
        <v>0</v>
      </c>
    </row>
    <row r="13" spans="1:7">
      <c r="A13" s="95">
        <v>7</v>
      </c>
      <c r="B13" s="100" t="s">
        <v>63</v>
      </c>
      <c r="C13" s="76"/>
      <c r="D13" s="76"/>
      <c r="E13" s="76"/>
      <c r="F13" s="76"/>
      <c r="G13" s="77"/>
    </row>
    <row r="14" spans="1:7">
      <c r="A14" s="95">
        <v>8</v>
      </c>
      <c r="B14" s="100" t="s">
        <v>90</v>
      </c>
      <c r="C14" s="76"/>
      <c r="D14" s="76"/>
      <c r="E14" s="76"/>
      <c r="F14" s="76"/>
      <c r="G14" s="77"/>
    </row>
    <row r="15" spans="1:7">
      <c r="A15" s="95">
        <v>9</v>
      </c>
      <c r="B15" s="102" t="s">
        <v>91</v>
      </c>
      <c r="C15" s="76"/>
      <c r="D15" s="76"/>
      <c r="E15" s="76"/>
      <c r="F15" s="76"/>
      <c r="G15" s="77"/>
    </row>
    <row r="16" spans="1:7">
      <c r="A16" s="95">
        <v>10</v>
      </c>
      <c r="B16" s="100" t="s">
        <v>92</v>
      </c>
      <c r="C16" s="76"/>
      <c r="D16" s="76"/>
      <c r="E16" s="76"/>
      <c r="F16" s="76"/>
      <c r="G16" s="77"/>
    </row>
    <row r="17" spans="1:7">
      <c r="A17" s="95">
        <v>11</v>
      </c>
      <c r="B17" s="75" t="s">
        <v>43</v>
      </c>
      <c r="C17" s="78">
        <f>SUM(C18:C21)</f>
        <v>0</v>
      </c>
      <c r="D17" s="78">
        <f>SUM(D18:D21)</f>
        <v>0</v>
      </c>
      <c r="E17" s="78">
        <f>SUM(E18:E21)</f>
        <v>0</v>
      </c>
      <c r="F17" s="78">
        <f>SUM(F18:F21)</f>
        <v>0</v>
      </c>
      <c r="G17" s="79">
        <f>SUM(G18:G21)</f>
        <v>0</v>
      </c>
    </row>
    <row r="18" spans="1:7">
      <c r="A18" s="95">
        <v>12</v>
      </c>
      <c r="B18" s="100" t="s">
        <v>63</v>
      </c>
      <c r="C18" s="76"/>
      <c r="D18" s="76"/>
      <c r="E18" s="76" t="s">
        <v>6</v>
      </c>
      <c r="F18" s="76"/>
      <c r="G18" s="77"/>
    </row>
    <row r="19" spans="1:7">
      <c r="A19" s="95">
        <v>13</v>
      </c>
      <c r="B19" s="100" t="s">
        <v>90</v>
      </c>
      <c r="C19" s="76"/>
      <c r="D19" s="76"/>
      <c r="E19" s="76"/>
      <c r="F19" s="76"/>
      <c r="G19" s="77"/>
    </row>
    <row r="20" spans="1:7">
      <c r="A20" s="95">
        <v>14</v>
      </c>
      <c r="B20" s="102" t="s">
        <v>91</v>
      </c>
      <c r="C20" s="76"/>
      <c r="D20" s="76"/>
      <c r="E20" s="76"/>
      <c r="F20" s="76"/>
      <c r="G20" s="77"/>
    </row>
    <row r="21" spans="1:7">
      <c r="A21" s="95">
        <v>15</v>
      </c>
      <c r="B21" s="100" t="s">
        <v>92</v>
      </c>
      <c r="C21" s="76"/>
      <c r="D21" s="76"/>
      <c r="E21" s="76"/>
      <c r="F21" s="76"/>
      <c r="G21" s="77"/>
    </row>
    <row r="22" spans="1:7" ht="13.8" thickBot="1">
      <c r="A22" s="95">
        <v>16</v>
      </c>
      <c r="B22" s="103" t="s">
        <v>93</v>
      </c>
      <c r="C22" s="104">
        <f>C12+C17</f>
        <v>0</v>
      </c>
      <c r="D22" s="104">
        <f>D12+D17</f>
        <v>0</v>
      </c>
      <c r="E22" s="104">
        <f>E12+E17</f>
        <v>0</v>
      </c>
      <c r="F22" s="104">
        <f>F12+F17</f>
        <v>0</v>
      </c>
      <c r="G22" s="105">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19"/>
  <sheetViews>
    <sheetView zoomScale="80" zoomScaleNormal="80" workbookViewId="0">
      <pane xSplit="2" ySplit="8" topLeftCell="C9" activePane="bottomRight" state="frozen"/>
      <selection activeCell="L18" sqref="L18"/>
      <selection pane="topRight" activeCell="L18" sqref="L18"/>
      <selection pane="bottomLeft" activeCell="L18" sqref="L18"/>
      <selection pane="bottomRight" activeCell="B22" sqref="B22"/>
    </sheetView>
  </sheetViews>
  <sheetFormatPr defaultColWidth="9.21875" defaultRowHeight="13.2"/>
  <cols>
    <col min="1" max="1" width="10.5546875" style="31" bestFit="1" customWidth="1"/>
    <col min="2" max="2" width="89.21875" style="31" bestFit="1" customWidth="1"/>
    <col min="3" max="3" width="15.21875" style="67" customWidth="1"/>
    <col min="4" max="5" width="13.77734375" style="67" customWidth="1"/>
    <col min="6" max="6" width="16.21875" style="67" customWidth="1"/>
    <col min="7" max="8" width="13.77734375" style="67" customWidth="1"/>
    <col min="9" max="9" width="17.5546875" style="67" customWidth="1"/>
    <col min="10" max="10" width="14.5546875" style="67" customWidth="1"/>
    <col min="11" max="12" width="13.77734375" style="67" customWidth="1"/>
    <col min="13" max="13" width="15" style="67" customWidth="1"/>
    <col min="14" max="15" width="13.77734375" style="67" customWidth="1"/>
    <col min="16" max="17" width="15.77734375" style="67" customWidth="1"/>
    <col min="18" max="18" width="9.21875" style="67"/>
    <col min="19" max="16384" width="9.21875" style="31"/>
  </cols>
  <sheetData>
    <row r="1" spans="1:15" ht="13.8">
      <c r="A1" s="2" t="s">
        <v>112</v>
      </c>
      <c r="B1" s="31" t="str">
        <f>'20. LI3'!B1</f>
        <v>Crystal</v>
      </c>
    </row>
    <row r="2" spans="1:15" ht="13.8">
      <c r="A2" s="31" t="s">
        <v>24</v>
      </c>
      <c r="B2" s="147">
        <f>'20. LI3'!B2</f>
        <v>46022</v>
      </c>
    </row>
    <row r="4" spans="1:15" ht="13.8" thickBot="1">
      <c r="A4" s="48" t="s">
        <v>48</v>
      </c>
      <c r="B4" s="128" t="s">
        <v>23</v>
      </c>
    </row>
    <row r="5" spans="1:15">
      <c r="A5" s="37"/>
      <c r="B5" s="106"/>
      <c r="C5" s="118" t="s">
        <v>0</v>
      </c>
      <c r="D5" s="118" t="s">
        <v>1</v>
      </c>
      <c r="E5" s="118" t="s">
        <v>2</v>
      </c>
      <c r="F5" s="118" t="s">
        <v>3</v>
      </c>
      <c r="G5" s="118" t="s">
        <v>4</v>
      </c>
      <c r="H5" s="118" t="s">
        <v>5</v>
      </c>
      <c r="I5" s="118" t="s">
        <v>9</v>
      </c>
      <c r="J5" s="118" t="s">
        <v>10</v>
      </c>
      <c r="K5" s="118" t="s">
        <v>98</v>
      </c>
      <c r="L5" s="118" t="s">
        <v>11</v>
      </c>
      <c r="M5" s="118" t="s">
        <v>12</v>
      </c>
      <c r="N5" s="118" t="s">
        <v>13</v>
      </c>
      <c r="O5" s="107" t="s">
        <v>14</v>
      </c>
    </row>
    <row r="6" spans="1:15" ht="12.75" customHeight="1">
      <c r="A6" s="38"/>
      <c r="B6" s="40"/>
      <c r="C6" s="215" t="s">
        <v>99</v>
      </c>
      <c r="D6" s="215"/>
      <c r="E6" s="215"/>
      <c r="F6" s="217" t="s">
        <v>51</v>
      </c>
      <c r="G6" s="217"/>
      <c r="H6" s="217"/>
      <c r="I6" s="217"/>
      <c r="J6" s="217"/>
      <c r="K6" s="217"/>
      <c r="L6" s="217"/>
      <c r="M6" s="217" t="s">
        <v>57</v>
      </c>
      <c r="N6" s="217"/>
      <c r="O6" s="216"/>
    </row>
    <row r="7" spans="1:15" ht="15" customHeight="1">
      <c r="A7" s="38"/>
      <c r="B7" s="40"/>
      <c r="C7" s="217" t="s">
        <v>103</v>
      </c>
      <c r="D7" s="217" t="s">
        <v>104</v>
      </c>
      <c r="E7" s="217" t="s">
        <v>50</v>
      </c>
      <c r="F7" s="217" t="s">
        <v>52</v>
      </c>
      <c r="G7" s="217"/>
      <c r="H7" s="217" t="s">
        <v>53</v>
      </c>
      <c r="I7" s="217" t="s">
        <v>54</v>
      </c>
      <c r="J7" s="217"/>
      <c r="K7" s="218" t="s">
        <v>55</v>
      </c>
      <c r="L7" s="218"/>
      <c r="M7" s="215" t="s">
        <v>107</v>
      </c>
      <c r="N7" s="215" t="s">
        <v>108</v>
      </c>
      <c r="O7" s="216" t="s">
        <v>58</v>
      </c>
    </row>
    <row r="8" spans="1:15" ht="26.4">
      <c r="A8" s="38"/>
      <c r="B8" s="40"/>
      <c r="C8" s="217"/>
      <c r="D8" s="217"/>
      <c r="E8" s="217"/>
      <c r="F8" s="123" t="s">
        <v>105</v>
      </c>
      <c r="G8" s="123" t="s">
        <v>106</v>
      </c>
      <c r="H8" s="217"/>
      <c r="I8" s="123" t="s">
        <v>103</v>
      </c>
      <c r="J8" s="123" t="s">
        <v>104</v>
      </c>
      <c r="K8" s="124" t="s">
        <v>110</v>
      </c>
      <c r="L8" s="124" t="s">
        <v>56</v>
      </c>
      <c r="M8" s="215"/>
      <c r="N8" s="215"/>
      <c r="O8" s="216"/>
    </row>
    <row r="9" spans="1:15">
      <c r="A9" s="108"/>
      <c r="B9" s="109" t="s">
        <v>42</v>
      </c>
      <c r="C9" s="110"/>
      <c r="D9" s="110"/>
      <c r="E9" s="110"/>
      <c r="F9" s="111"/>
      <c r="G9" s="111"/>
      <c r="H9" s="39"/>
      <c r="I9" s="39"/>
      <c r="J9" s="39"/>
      <c r="K9" s="39"/>
      <c r="L9" s="39"/>
      <c r="M9" s="111"/>
      <c r="N9" s="111"/>
      <c r="O9" s="112"/>
    </row>
    <row r="10" spans="1:15" ht="13.8">
      <c r="A10" s="38">
        <v>1</v>
      </c>
      <c r="B10" s="113" t="s">
        <v>49</v>
      </c>
      <c r="C10" s="169">
        <f>SUM(C11:C17)</f>
        <v>0</v>
      </c>
      <c r="D10" s="169">
        <f>SUM(D11:D17)</f>
        <v>661698</v>
      </c>
      <c r="E10" s="169">
        <f>SUM(E11:E17)</f>
        <v>661698</v>
      </c>
      <c r="F10" s="170">
        <f t="shared" ref="F10:L10" si="0">SUM(F11:F17)</f>
        <v>0</v>
      </c>
      <c r="G10" s="170">
        <f t="shared" si="0"/>
        <v>0</v>
      </c>
      <c r="H10" s="169">
        <f t="shared" si="0"/>
        <v>0</v>
      </c>
      <c r="I10" s="169">
        <f t="shared" si="0"/>
        <v>0</v>
      </c>
      <c r="J10" s="169">
        <f t="shared" si="0"/>
        <v>0</v>
      </c>
      <c r="K10" s="169">
        <f t="shared" si="0"/>
        <v>0</v>
      </c>
      <c r="L10" s="169">
        <f t="shared" si="0"/>
        <v>0</v>
      </c>
      <c r="M10" s="115">
        <v>208195</v>
      </c>
      <c r="N10" s="115">
        <v>661698</v>
      </c>
      <c r="O10" s="116">
        <v>869893</v>
      </c>
    </row>
    <row r="11" spans="1:15" ht="13.8">
      <c r="A11" s="38">
        <v>1.1000000000000001</v>
      </c>
      <c r="B11" s="109" t="s">
        <v>146</v>
      </c>
      <c r="C11" s="171"/>
      <c r="D11" s="171">
        <v>208195</v>
      </c>
      <c r="E11" s="169">
        <f t="shared" ref="E11:E17" si="1">C11+D11</f>
        <v>208195</v>
      </c>
      <c r="F11" s="171"/>
      <c r="G11" s="171"/>
      <c r="H11" s="171"/>
      <c r="I11" s="171"/>
      <c r="J11" s="171"/>
      <c r="K11" s="172"/>
      <c r="L11" s="172"/>
      <c r="M11" s="114">
        <v>208195</v>
      </c>
      <c r="N11" s="114">
        <v>208195</v>
      </c>
      <c r="O11" s="116">
        <v>416390</v>
      </c>
    </row>
    <row r="12" spans="1:15" ht="13.8">
      <c r="A12" s="38">
        <v>1.2</v>
      </c>
      <c r="B12" s="109" t="s">
        <v>147</v>
      </c>
      <c r="C12" s="171"/>
      <c r="D12" s="171">
        <v>16665</v>
      </c>
      <c r="E12" s="169">
        <f t="shared" si="1"/>
        <v>16665</v>
      </c>
      <c r="F12" s="171"/>
      <c r="G12" s="171"/>
      <c r="H12" s="171"/>
      <c r="I12" s="171"/>
      <c r="J12" s="171"/>
      <c r="K12" s="172"/>
      <c r="L12" s="172"/>
      <c r="M12" s="114">
        <v>0</v>
      </c>
      <c r="N12" s="114">
        <v>16665</v>
      </c>
      <c r="O12" s="116">
        <v>16665</v>
      </c>
    </row>
    <row r="13" spans="1:15" ht="13.8">
      <c r="A13" s="38">
        <v>1.3</v>
      </c>
      <c r="B13" s="109" t="s">
        <v>148</v>
      </c>
      <c r="C13" s="171"/>
      <c r="D13" s="171">
        <v>436838</v>
      </c>
      <c r="E13" s="169">
        <f t="shared" si="1"/>
        <v>436838</v>
      </c>
      <c r="F13" s="171"/>
      <c r="G13" s="171"/>
      <c r="H13" s="171"/>
      <c r="I13" s="171"/>
      <c r="J13" s="171"/>
      <c r="K13" s="172"/>
      <c r="L13" s="172"/>
      <c r="M13" s="114">
        <v>0</v>
      </c>
      <c r="N13" s="114">
        <v>436838</v>
      </c>
      <c r="O13" s="116">
        <v>436838</v>
      </c>
    </row>
    <row r="14" spans="1:15" ht="13.8">
      <c r="A14" s="38">
        <v>1.4</v>
      </c>
      <c r="B14" s="40"/>
      <c r="C14" s="171"/>
      <c r="D14" s="171"/>
      <c r="E14" s="169">
        <f t="shared" si="1"/>
        <v>0</v>
      </c>
      <c r="F14" s="171"/>
      <c r="G14" s="171"/>
      <c r="H14" s="171"/>
      <c r="I14" s="171"/>
      <c r="J14" s="171"/>
      <c r="K14" s="172"/>
      <c r="L14" s="172"/>
      <c r="M14" s="114">
        <v>0</v>
      </c>
      <c r="N14" s="114">
        <v>0</v>
      </c>
      <c r="O14" s="116">
        <v>0</v>
      </c>
    </row>
    <row r="15" spans="1:15" ht="13.8">
      <c r="A15" s="38">
        <v>1.5</v>
      </c>
      <c r="B15" s="40"/>
      <c r="C15" s="171"/>
      <c r="D15" s="171"/>
      <c r="E15" s="169">
        <f t="shared" si="1"/>
        <v>0</v>
      </c>
      <c r="F15" s="171"/>
      <c r="G15" s="171"/>
      <c r="H15" s="171"/>
      <c r="I15" s="171"/>
      <c r="J15" s="171"/>
      <c r="K15" s="172"/>
      <c r="L15" s="172"/>
      <c r="M15" s="114">
        <v>0</v>
      </c>
      <c r="N15" s="114">
        <v>0</v>
      </c>
      <c r="O15" s="116">
        <v>0</v>
      </c>
    </row>
    <row r="16" spans="1:15" ht="13.8">
      <c r="A16" s="38">
        <v>1.6</v>
      </c>
      <c r="B16" s="40"/>
      <c r="C16" s="171"/>
      <c r="D16" s="171"/>
      <c r="E16" s="169">
        <f t="shared" si="1"/>
        <v>0</v>
      </c>
      <c r="F16" s="171"/>
      <c r="G16" s="171"/>
      <c r="H16" s="171"/>
      <c r="I16" s="171"/>
      <c r="J16" s="171"/>
      <c r="K16" s="172"/>
      <c r="L16" s="172"/>
      <c r="M16" s="114">
        <v>0</v>
      </c>
      <c r="N16" s="114">
        <v>0</v>
      </c>
      <c r="O16" s="116">
        <v>0</v>
      </c>
    </row>
    <row r="17" spans="1:15" ht="13.8">
      <c r="A17" s="38" t="s">
        <v>8</v>
      </c>
      <c r="B17" s="40"/>
      <c r="C17" s="171"/>
      <c r="D17" s="171"/>
      <c r="E17" s="169">
        <f t="shared" si="1"/>
        <v>0</v>
      </c>
      <c r="F17" s="171"/>
      <c r="G17" s="171"/>
      <c r="H17" s="171"/>
      <c r="I17" s="171"/>
      <c r="J17" s="171"/>
      <c r="K17" s="172"/>
      <c r="L17" s="172"/>
      <c r="M17" s="114">
        <v>0</v>
      </c>
      <c r="N17" s="114">
        <v>0</v>
      </c>
      <c r="O17" s="116">
        <v>0</v>
      </c>
    </row>
    <row r="18" spans="1:15" ht="13.8">
      <c r="A18" s="108"/>
      <c r="B18" s="31" t="s">
        <v>43</v>
      </c>
      <c r="C18" s="173"/>
      <c r="D18" s="173"/>
      <c r="E18" s="173"/>
      <c r="F18" s="173"/>
      <c r="G18" s="173"/>
      <c r="H18" s="173"/>
      <c r="I18" s="173"/>
      <c r="J18" s="173"/>
      <c r="K18" s="173"/>
      <c r="L18" s="173"/>
      <c r="M18" s="145"/>
      <c r="N18" s="145"/>
      <c r="O18" s="146"/>
    </row>
    <row r="19" spans="1:15" ht="14.4" thickBot="1">
      <c r="A19" s="38">
        <v>2</v>
      </c>
      <c r="B19" s="117" t="s">
        <v>49</v>
      </c>
      <c r="C19" s="174"/>
      <c r="D19" s="174"/>
      <c r="E19" s="174"/>
      <c r="F19" s="174"/>
      <c r="G19" s="174"/>
      <c r="H19" s="174"/>
      <c r="I19" s="174"/>
      <c r="J19" s="174"/>
      <c r="K19" s="174"/>
      <c r="L19" s="174"/>
      <c r="M19" s="114">
        <v>0</v>
      </c>
      <c r="N19" s="114">
        <v>0</v>
      </c>
      <c r="O19" s="116">
        <v>0</v>
      </c>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t1a2hhbGFzaHZpbGk8L1VzZXJOYW1lPjxEYXRlVGltZT4zLzMxLzIwMjUgMTI6MzI6NDMgUE08L0RhdGVUaW1lPjxMYWJlbFN0cmluZz5UaGlzIGl0ZW0gaGFzIG5vIGNsYXNzaWZpY2F0aW9uPC9MYWJlbFN0cmluZz48L2l0ZW0+PC9sYWJlbEhpc3Rvcnk+</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1F535B56-0E75-4D1A-8F0D-EF60DD17C8A0}">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F1A6EF8-9BA6-453B-8B28-433DD7FEF9C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20. LI3</vt:lpstr>
      <vt:lpstr>21. LI4</vt:lpstr>
      <vt:lpstr>22. OR1</vt:lpstr>
      <vt:lpstr>23. OR2</vt:lpstr>
      <vt:lpstr>24. Rem1</vt:lpstr>
      <vt:lpstr>25. Rem 2 </vt:lpstr>
      <vt:lpstr>26. Rem 3</vt:lpstr>
      <vt:lpstr>27. REM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2026-05-05T21:42:10Z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4ea40e97-7403-428e-8260-233e8615b339</vt:lpwstr>
  </property>
  <property fmtid="{D5CDD505-2E9C-101B-9397-08002B2CF9AE}" pid="3" name="bjDocumentSecurityLabel">
    <vt:lpwstr>This item has no classification</vt:lpwstr>
  </property>
  <property fmtid="{D5CDD505-2E9C-101B-9397-08002B2CF9AE}" pid="4" name="bjSaver">
    <vt:lpwstr>GkKUtILurfrHox9bqNSU4HH/FFuSZ2k3</vt:lpwstr>
  </property>
  <property fmtid="{D5CDD505-2E9C-101B-9397-08002B2CF9AE}" pid="5" name="bjClsUserRVM">
    <vt:lpwstr>[]</vt:lpwstr>
  </property>
  <property fmtid="{D5CDD505-2E9C-101B-9397-08002B2CF9AE}" pid="6" name="bjLabelHistoryID">
    <vt:lpwstr>{1F535B56-0E75-4D1A-8F0D-EF60DD17C8A0}</vt:lpwstr>
  </property>
</Properties>
</file>